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IN\Desktop\order20210529\"/>
    </mc:Choice>
  </mc:AlternateContent>
  <xr:revisionPtr revIDLastSave="0" documentId="13_ncr:1_{7CF8A675-5E34-4397-9D03-A3F4DA13A2CF}" xr6:coauthVersionLast="47" xr6:coauthVersionMax="47" xr10:uidLastSave="{00000000-0000-0000-0000-000000000000}"/>
  <bookViews>
    <workbookView xWindow="-110" yWindow="-110" windowWidth="19420" windowHeight="10300" xr2:uid="{6C77EE97-1162-4DFF-B329-9F0DAFA85F3D}"/>
  </bookViews>
  <sheets>
    <sheet name="20260715" sheetId="1" r:id="rId1"/>
  </sheets>
  <definedNames>
    <definedName name="_xlnm._FilterDatabase" localSheetId="0" hidden="1">'20260715'!$A$1:$E$1037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64" i="1" l="1"/>
  <c r="F848" i="1"/>
  <c r="F847" i="1"/>
  <c r="F845" i="1"/>
  <c r="F833" i="1"/>
  <c r="F832" i="1"/>
  <c r="F831" i="1"/>
  <c r="F830" i="1"/>
  <c r="F809" i="1"/>
  <c r="E176" i="1" l="1"/>
  <c r="E189" i="1" l="1"/>
  <c r="E23" i="1" l="1"/>
  <c r="E45" i="1"/>
  <c r="E49" i="1"/>
  <c r="E50" i="1"/>
  <c r="E55" i="1"/>
  <c r="E63" i="1"/>
  <c r="E149" i="1"/>
  <c r="E156" i="1"/>
  <c r="E157" i="1"/>
  <c r="E158" i="1"/>
  <c r="E159" i="1"/>
  <c r="E185" i="1"/>
  <c r="E188" i="1"/>
  <c r="E193" i="1"/>
  <c r="E194" i="1"/>
  <c r="E195" i="1"/>
  <c r="E196" i="1"/>
  <c r="E203" i="1"/>
  <c r="E227" i="1"/>
  <c r="E229" i="1"/>
  <c r="E234" i="1"/>
  <c r="E235" i="1"/>
  <c r="E242" i="1"/>
  <c r="E243" i="1"/>
  <c r="E249" i="1"/>
  <c r="E250" i="1"/>
  <c r="E253" i="1"/>
  <c r="E254" i="1"/>
  <c r="E277" i="1"/>
  <c r="E291" i="1"/>
  <c r="E303" i="1"/>
  <c r="E304" i="1"/>
  <c r="E337" i="1"/>
  <c r="E338" i="1"/>
  <c r="E339" i="1"/>
  <c r="E347" i="1"/>
  <c r="E350" i="1"/>
  <c r="E416" i="1"/>
  <c r="E444" i="1"/>
  <c r="E477" i="1"/>
  <c r="E483" i="1"/>
  <c r="E525" i="1"/>
  <c r="E527" i="1"/>
  <c r="E546" i="1"/>
  <c r="E547" i="1"/>
  <c r="E550" i="1"/>
  <c r="E551" i="1"/>
  <c r="E573" i="1"/>
  <c r="E593" i="1"/>
  <c r="E610" i="1"/>
  <c r="E652" i="1"/>
  <c r="E745" i="1"/>
  <c r="E757" i="1"/>
  <c r="E767" i="1"/>
  <c r="E857" i="1"/>
  <c r="E869" i="1"/>
  <c r="E1033" i="1"/>
</calcChain>
</file>

<file path=xl/sharedStrings.xml><?xml version="1.0" encoding="utf-8"?>
<sst xmlns="http://schemas.openxmlformats.org/spreadsheetml/2006/main" count="2018" uniqueCount="1013">
  <si>
    <t>Italy</t>
  </si>
  <si>
    <t>Barolo</t>
  </si>
  <si>
    <t>Barbaresco</t>
  </si>
  <si>
    <t>Brunello di Montalcino</t>
  </si>
  <si>
    <t>Burgundy-Red</t>
  </si>
  <si>
    <t>Vosne Romanee</t>
  </si>
  <si>
    <t>Chambolle Musigny</t>
  </si>
  <si>
    <t>Gevrey Chambertin</t>
  </si>
  <si>
    <t>Morey St Denis</t>
  </si>
  <si>
    <t>Fourrier Morey Saint Denis Clos Solon 2014</t>
  </si>
  <si>
    <t>Volnay</t>
  </si>
  <si>
    <t>Others</t>
  </si>
  <si>
    <t>Nuits St Georges</t>
  </si>
  <si>
    <t>Burgundy-White</t>
  </si>
  <si>
    <t>Chablis</t>
  </si>
  <si>
    <t>Puligny Montrachet</t>
  </si>
  <si>
    <t>Chassagne Montrachet</t>
  </si>
  <si>
    <t>St Aubin</t>
  </si>
  <si>
    <t>Meursault</t>
  </si>
  <si>
    <t>Bourgone</t>
  </si>
  <si>
    <t>Loire</t>
  </si>
  <si>
    <t>Rhone</t>
  </si>
  <si>
    <t>Germany</t>
  </si>
  <si>
    <t>Champagne</t>
  </si>
  <si>
    <t>USA</t>
  </si>
  <si>
    <t>Realm Cabernet Sauvignon Beckstoffer To Kalon 2009</t>
  </si>
  <si>
    <t>Marcassin Marcassin Vineyard Pinot 2006</t>
  </si>
  <si>
    <t>Australia</t>
  </si>
  <si>
    <t>Penfolds Bin 707 1998</t>
  </si>
  <si>
    <t>Penfolds Bin 707 1997</t>
  </si>
  <si>
    <t>HKD</t>
  </si>
  <si>
    <t>瓶數</t>
  </si>
  <si>
    <t>Pierre-Yves Colin-Morey Meursault Les Narvaux 2016</t>
  </si>
  <si>
    <t>Domaine Fourrier Gevrey Chambertin 1er Les Cherbaudes 2014</t>
  </si>
  <si>
    <t>Emmanuel Rouget Chorey-Les-Beaune 2017</t>
  </si>
  <si>
    <t>Leroy Vosne-Romanee Les Genaivrieres 2013</t>
  </si>
  <si>
    <t>Domaine de la Romanee Conti Grands Echezeaux 1995</t>
  </si>
  <si>
    <t>Fourrier Gevrey Chambertin Aux Echezeaux Vieilles Vignes 2012</t>
  </si>
  <si>
    <t>Fourrier Gevrey Chambertin Aux Echezeaux Vieilles Vignes 2014</t>
  </si>
  <si>
    <t>Domaine Fourrier Gevrey Chambertin 1er La Combe aux Moines 2017</t>
  </si>
  <si>
    <t>Vougeot</t>
  </si>
  <si>
    <t>Roulot Meursault Meix Chavaux 2017</t>
  </si>
  <si>
    <t>Philippe Charlopin-Parizot Chambertin 2014</t>
  </si>
  <si>
    <t>Giuseppe Cappellano Barolo Pie Franco Otin Fiorin 2005</t>
  </si>
  <si>
    <t>Denis Bachelet Gevrey Chambertin 1er Les Corbeaux 2005</t>
  </si>
  <si>
    <t>Claude Dugat Griotte-Chambertin Grand Cru 2011</t>
  </si>
  <si>
    <t>Hudelot Noellat Vougeot 1er Petits Vougeots 2017</t>
  </si>
  <si>
    <t>Hudelot Noellat Vougeot 1er Petits Vougeots 2014</t>
  </si>
  <si>
    <t>Dominique Lafon Meursault Les Narvaux 2013</t>
  </si>
  <si>
    <t>Dominique Lafon Meursault Les Narvaux 2016</t>
  </si>
  <si>
    <t>Domaine Duroche Gevrey Chambertin Champ 2016</t>
  </si>
  <si>
    <t>Dujac Bonnes Mares 2006</t>
  </si>
  <si>
    <t>New Zealand</t>
  </si>
  <si>
    <t>Meo Camuzet Richebourg 2008</t>
  </si>
  <si>
    <t>Denis Bachelet Gevrey Chambertin 1er Les Corbeaux 2010</t>
  </si>
  <si>
    <t>Nicolas Potel Clos St. Denis 2004</t>
  </si>
  <si>
    <t>Brunello Di Montalcino La Cerbaiona Molinari 2013</t>
  </si>
  <si>
    <t>Giuseppe Mascarello e Figlio Monprivato Barolo 2014</t>
  </si>
  <si>
    <t>Philipponnat Clos des Goisses Extra Brut 2012</t>
  </si>
  <si>
    <t>Armand Rousseau Clos de la Roche Grand Cru 2013</t>
  </si>
  <si>
    <t>Armand Rousseau Clos de la Roche Grand Cru 2005</t>
  </si>
  <si>
    <t>Domaine de la Romanee Conti La Tache Grand Cru 2008</t>
  </si>
  <si>
    <t>Dujac Vosne Romanee 1er Cru Aux Malconsorts 2013</t>
  </si>
  <si>
    <t>Michel Gros Clos de Vougeot 2013</t>
  </si>
  <si>
    <t>Leroy Chambolle Musigny 1er Charmes 1997</t>
  </si>
  <si>
    <t>Leroy Richebourg 1998</t>
  </si>
  <si>
    <t>Ramonet Chassagne Montrachet 1er Ruchottes 2010</t>
  </si>
  <si>
    <t>Realm Cabernet Sauvignon Beckstoffer To Kalon 2006</t>
  </si>
  <si>
    <t>Realm Cabernet Sauvignon Beckstoffer To Kalon 2008</t>
  </si>
  <si>
    <t>Realm Cabernet Sauvignon Beckstoffer To Kalon 2007</t>
  </si>
  <si>
    <t>Realm Cabernet Sauvignon Beckstoffer To Kalon 2017</t>
  </si>
  <si>
    <t>Realm The Absurd 2017</t>
  </si>
  <si>
    <t>Realm Beckstoffer Dr. Crane 2006</t>
  </si>
  <si>
    <t>Realm Moonracer Stags Leap District 2019</t>
  </si>
  <si>
    <t>Realm Farella Vineyard 2007</t>
  </si>
  <si>
    <t>Realm Farella Vineyard 2008</t>
  </si>
  <si>
    <t>Realm Farella Vineyard 2009</t>
  </si>
  <si>
    <t>Domaine de la Romanee Conti Romanee St Vivant 2013</t>
  </si>
  <si>
    <t>Robert Arnoux Romanee St Vivant 2004</t>
  </si>
  <si>
    <t>Rene Engel Grands Echezeaux 2002</t>
  </si>
  <si>
    <t>de Montille Vosne Romanee 1er Aux Malconsorts 2013</t>
  </si>
  <si>
    <t>Gerard Mugneret Vosne Romanee 1er Aux Brulees 2016</t>
  </si>
  <si>
    <t>Emmanuel Rouget Vosne Romanee 1er Les Beaux Monts 1996</t>
  </si>
  <si>
    <t>Sylvain Cathiard Vosne Romanee 2013</t>
  </si>
  <si>
    <t>David Leclapart L'Artiste 2014</t>
  </si>
  <si>
    <t>David Leclapart L'Artiste 2015</t>
  </si>
  <si>
    <t>Taupenot-Merme Clos des Lambrays 2010</t>
  </si>
  <si>
    <t>Massolino Barolo Vigna Rionda Riserva 2012</t>
  </si>
  <si>
    <t>Armand Rousseau Clos de la Roche Grand Cru 2012</t>
  </si>
  <si>
    <t>Lamy-Caillat Chassagne Montrachet 1er La Romanee 2015</t>
  </si>
  <si>
    <t>Poisot Romanee-Saint-Vivant 2011</t>
  </si>
  <si>
    <t>Michel Gros Vosne Romanee 1er Aux Brulees 2018</t>
  </si>
  <si>
    <t>Maison Roche de Bellene Romanee St Vivant 2008</t>
  </si>
  <si>
    <t>Georges Mugneret Gibourg Vosne Romanee 2018</t>
  </si>
  <si>
    <t>Fourrier Vougeot 1er Petits Vougeots 2014</t>
  </si>
  <si>
    <t>Fourrier Vougeot 1er Petits Vougeots 2013</t>
  </si>
  <si>
    <t>Fourrier Gevrey Chambertin Aux Echezeaux Vieilles Vignes 2018</t>
  </si>
  <si>
    <t>Jean Marc Millot Echezeaux 2014</t>
  </si>
  <si>
    <t>Jean Grivot Nuits St Georges 1er Boudots 2014</t>
  </si>
  <si>
    <t>Jean Grivot Vosne Romanee 1er Les Beaumonts 2013</t>
  </si>
  <si>
    <t>Jean Grivot Vosne Romanee 1er Les Suchots 2014</t>
  </si>
  <si>
    <t>Meo Camuzet Vosne Romanee 1er Brulees 2011</t>
  </si>
  <si>
    <t>Domaine Duroche Charmes Chambertin 2017</t>
  </si>
  <si>
    <t>Gerard Mugneret Echezeaux 2018</t>
  </si>
  <si>
    <t>Nicolas Potel Maison Roche de Bellene Chambertin 2012</t>
  </si>
  <si>
    <t>Jean Grivot Nuits St Georges 1er Boudots 2015</t>
  </si>
  <si>
    <t>Leroy Chambolle Musigny Fremieres 2013</t>
  </si>
  <si>
    <t>Domaine Duroche Charmes Chambertin 2018</t>
  </si>
  <si>
    <t>Domaine de la Romanee Conti Romanee St Vivant 2006</t>
  </si>
  <si>
    <t>Dujac Vosne Romanee 1er Cru Aux Malconsorts 2008</t>
  </si>
  <si>
    <t>Dujac Vosne Romanee 1er Cru Aux Malconsorts 2006</t>
  </si>
  <si>
    <t>Hubert Lamy Puligny-Montrachet Les Tremblots Vieilles Vignes 2018</t>
  </si>
  <si>
    <t>Domaine d'Auvenay Meursault Goutte d'Or 2005</t>
  </si>
  <si>
    <t>Michel Gros Vosne Romanee 1er Aux Brulees 2017</t>
  </si>
  <si>
    <t>Michel Gros Vosne Romanee 1er Aux Brulees 2016</t>
  </si>
  <si>
    <t>Michel Gros Vosne Romanee 1er Aux Brulees 2014</t>
  </si>
  <si>
    <t>Meo Camuzet Richebourg 2004</t>
  </si>
  <si>
    <t>Meo Camuzet Nuits St Georges 1er Boudots 2011</t>
  </si>
  <si>
    <t>Dujac Clos Saint-Denis Grand Cru 2018</t>
  </si>
  <si>
    <t>Bruno Giacosa Albesani Barbaresco Santo Stefano Riserva 1998</t>
  </si>
  <si>
    <t>Jean et Jean Louis Trapet Chambertin 1996</t>
  </si>
  <si>
    <t>Jean Louis Chave Hermitage 2007</t>
  </si>
  <si>
    <t>Roulot Meursault Meix Chavaux 2013</t>
  </si>
  <si>
    <t>Albert Bichot Grands Echezeaux 1996</t>
  </si>
  <si>
    <t>Ramonet Puligny Montrachet 2007</t>
  </si>
  <si>
    <t>Chateau des Tours Cote du Rhone 2016</t>
  </si>
  <si>
    <t>Chateau des Tours Cote du Rhone 2017</t>
  </si>
  <si>
    <t>Claude Dugat Griotte-Chambertin Grand Cru 2018</t>
  </si>
  <si>
    <t>Claude Dugat Griotte-Chambertin Grand Cru 2017</t>
  </si>
  <si>
    <t>Vincent Dancer Meursault Grands Charrons 2020</t>
  </si>
  <si>
    <t>Domaine Dujac Chambertin 2007</t>
  </si>
  <si>
    <t>Domaine Dujac Romanee Saint Vivant 2008</t>
  </si>
  <si>
    <t>Geroges Mugneret Ruchottes Chambertin 2013</t>
  </si>
  <si>
    <t>Gerard Mugneret Vosne Romanee Aux Vigneux 2020</t>
  </si>
  <si>
    <t>Gerard Mugneret Vosne Romanee Cuvee Precolombiere 2020</t>
  </si>
  <si>
    <t>Ramonet Chassagne Montrachet 1er Ruchottes 2017</t>
  </si>
  <si>
    <t>Pierre Yves Colin Morey Chassagne Montrachet Les Ancegnieres 2018</t>
  </si>
  <si>
    <t>Comte Georges de Vogue Musigny Vielles Vignes 2017</t>
  </si>
  <si>
    <t>Claude Dugat Charmes Chambertin 2005</t>
  </si>
  <si>
    <t>Joseph Drouhin Grands Echezeaux 2001</t>
  </si>
  <si>
    <t>Geroges Mugneret Ruchottes Chambertin 1997</t>
  </si>
  <si>
    <t>Hudelot-Noellat Vosne Romanee 1er Suchots 2016</t>
  </si>
  <si>
    <t>Hudelot-Noellat Nuits Saint Georges 1er Les Murgers 2015</t>
  </si>
  <si>
    <t>Joseph Drouhin Grands Echezeaux 2002</t>
  </si>
  <si>
    <t>Maison Leroy Romanee St. Vivant 1976</t>
  </si>
  <si>
    <t>Georges Mugneret-Gibourg Echezeaux 2009</t>
  </si>
  <si>
    <t>Dugat-Py Gevrey Chambertin Les Evocelles 2001</t>
  </si>
  <si>
    <t>Hubert Lamy Puligny-Montrachet Les Tremblots Vieilles Vignes 2019</t>
  </si>
  <si>
    <t>Mugneret-Gibourg Nuits St Georges 1er Vignes Rondes 2015</t>
  </si>
  <si>
    <t>Mugneret-Gibourg Nuits St Georges 1er Vignes Rondes 2014</t>
  </si>
  <si>
    <t>Mugneret-Gibourg Nuits St Georges 1er Vignes Rondes 2010</t>
  </si>
  <si>
    <t>Joseph Drouhin Chambolle Musigny 1er Amoureuses 1995</t>
  </si>
  <si>
    <t>Jean Grivot Vosne Romanee 1er Reignots 2013</t>
  </si>
  <si>
    <t>Leroy Chambolle Musigny 2004</t>
  </si>
  <si>
    <t>Verite La Joie 2014</t>
  </si>
  <si>
    <t>Alvina Pernot Puligny-Montrachet 1er Les Caillerets 2020</t>
  </si>
  <si>
    <t>Alvina Pernot Puligny-Montrachet 1er Les Chalumaux 2019</t>
  </si>
  <si>
    <t>Antoine Jobard Meursault 1er Cru Blagny 2019</t>
  </si>
  <si>
    <t>Duroche Gevrey-Chambertin 1er Lavaut Saint-Jacques Vieilles Vignes 2014</t>
  </si>
  <si>
    <t>Etienne Sauzet Puligny-Montrachet 1er Les Referts 2015</t>
  </si>
  <si>
    <t>Henri Germain et Fils Meursault 1er Charmes 2016</t>
  </si>
  <si>
    <t>Hubert Lamy Saint-Aubin 1er En Remilly 2018</t>
  </si>
  <si>
    <t>Ramonet Chassagne Montrachet 1er Vergers 2018</t>
  </si>
  <si>
    <t>Lamy-Caillat Chassagne Montrachet 2018</t>
  </si>
  <si>
    <t>Ramonet Chassagne Montrachet 1er Morgeot 2018</t>
  </si>
  <si>
    <t>Ramonet Chassagne Montrachet 1er Morgeot 2014</t>
  </si>
  <si>
    <t>Ramonet Chassagne Montrachet 1er Morgeot 2015</t>
  </si>
  <si>
    <t>Bernard Moreau Chassagne-Montrachet 1er Ruchottes 2008</t>
  </si>
  <si>
    <t>Joseph Drouhin Criots Batard Montrachet 2017</t>
  </si>
  <si>
    <t>Joseph Drouhin Criots Batard Montrachet 2015</t>
  </si>
  <si>
    <t>Realm Beckstoffer Dr. Crane Magnum 2008</t>
  </si>
  <si>
    <t>Paul Pillot Chassagne-Montrachet 1er Cru Les Grandes Ruchottes 2018</t>
  </si>
  <si>
    <t>Paul Pillot Chassagne-Montrachet 1er Grand Montagne 2013</t>
  </si>
  <si>
    <t>Denis Bachelet Charmes-Chambertin Grand Cru Vieilles Vignes 2018</t>
  </si>
  <si>
    <t>Denis Bachelet Charmes-Chambertin Grand Cru Vieilles Vignes 2017</t>
  </si>
  <si>
    <t>Denis Bachelet Charmes-Chambertin Grand Cru Vieilles Vignes 2003</t>
  </si>
  <si>
    <t>Comte Georges de Vogue Bourgogne Blanc 2008</t>
  </si>
  <si>
    <t>Roulot Meursault Meix Chavaux 2018</t>
  </si>
  <si>
    <t>Comte Georges de Vogue Musigny 2004</t>
  </si>
  <si>
    <t>Arnoux Lachaux Vosne Romanee 1er Aux Reignots 2009</t>
  </si>
  <si>
    <t>Arnoux Lachaux Vosne-Romanee 1er Les Suchots 2008</t>
  </si>
  <si>
    <t>Maison Roche de Bellene Richebourg 2013</t>
  </si>
  <si>
    <t>Jacques Frederic Mugnier Musigny 2013</t>
  </si>
  <si>
    <t>Jacques Frederic Mugnier Musigny 2011</t>
  </si>
  <si>
    <t>Jacques Frederic Mugnier Musigny 2007</t>
  </si>
  <si>
    <t>Jacques Frederic Mugnier Musigny 2006</t>
  </si>
  <si>
    <t>Jacques Prieur Musigny Grand Cru 1995</t>
  </si>
  <si>
    <t>Jacques Frederic Mugnier Bonnes Mares 2015</t>
  </si>
  <si>
    <t>Jacques Frederic Mugnier Bonnes Mares 2006</t>
  </si>
  <si>
    <t>Jacques Frederic Mugnier Chambolle Musigny 1er Amoureuses 2017</t>
  </si>
  <si>
    <t>Jacques Frederic Mugnier Chambolle Musigny 1er Amoureuses 2016</t>
  </si>
  <si>
    <t>Jacques Frederic Mugnier Chambolle Musigny 1er Amoureuses 2015</t>
  </si>
  <si>
    <t>Jacques Frederic Mugnier Chambolle Musigny 1er Amoureuses 2013</t>
  </si>
  <si>
    <t>Jacques Frederic Mugnier Chambolle Musigny 1er Amoureuses 2007</t>
  </si>
  <si>
    <t>Jacques Frederic Mugnier Chambolle Musigny 1er Amoureuses 2006</t>
  </si>
  <si>
    <t>Comte Georges de Vogue Chambolle Musigny 1er Amoureuses 2004</t>
  </si>
  <si>
    <t>Comte Georges de Vogue Chambolle Musigny 1er Amoureuses 2002</t>
  </si>
  <si>
    <t>Comte Georges de Vogue Chambolle Musigny 1er Amoureuses 2001</t>
  </si>
  <si>
    <t>Domaine de la Pousse d'Or Chambolle Musigny 1er Amoureuses 2014</t>
  </si>
  <si>
    <t>Francois Bertheau Chambolle Musigny 1er Amoureuses 2017</t>
  </si>
  <si>
    <t>Francois Bertheau Chambolle Musigny 1er Amoureuses 2014</t>
  </si>
  <si>
    <t>Georges Roumier Chambolle Musigny 1er Combottes 2014</t>
  </si>
  <si>
    <t>Georges Roumier Bonnes Mares 2011</t>
  </si>
  <si>
    <t>Jacques Federic Mugnier Chambolle Musigny 1er Les Fuees 2018</t>
  </si>
  <si>
    <t>Jacques Federic Mugnier Chambolle Musigny 1er Les Fuees 2014</t>
  </si>
  <si>
    <t>Jacques Federic Mugnier Chambolle Musigny 1er Les Fuees 2013</t>
  </si>
  <si>
    <t>Jacques Federic Mugnier Chambolle Musigny 1er Les Fuees 2011</t>
  </si>
  <si>
    <t>Jacques Federic Mugnier Chambolle Musigny 1er Les Fuees 2008</t>
  </si>
  <si>
    <t>Jacques Federic Mugnier Chambolle Musigny 1er Les Fuees 2005</t>
  </si>
  <si>
    <t>Georges Roumier Chambolle Musigny 1er Cras 2017</t>
  </si>
  <si>
    <t>Georges Roumier Chambolle Musigny 1er Cras 2016</t>
  </si>
  <si>
    <t>Georges Roumier Chambolle Musigny 1er Cras 2014</t>
  </si>
  <si>
    <t>Georges Roumier Chambolle Musigny 1er Cras 2013</t>
  </si>
  <si>
    <t>Georges Roumier Chambolle Musigny 1er Cras 2011</t>
  </si>
  <si>
    <t>Georges Roumier Chambolle Musigny 1er Cras 2007</t>
  </si>
  <si>
    <t>Georges Roumier Chambolle Musigny 1er Cras 2005</t>
  </si>
  <si>
    <t>Robert Groffier Chambolle Musigny 1er Les Haut Doix 2017</t>
  </si>
  <si>
    <t>Robert Groffier Chambolle Musigny 1er Les Haut Doix 2014</t>
  </si>
  <si>
    <t>Hudelot-Noellat Chambolle Musigny 1er Les Charmes 2006</t>
  </si>
  <si>
    <t>Georges Roumier Chambolle Musigny 2012</t>
  </si>
  <si>
    <t>Georges Roumier Chambolle Musigny 2011</t>
  </si>
  <si>
    <t>Launay Horiot Chambertin 2016</t>
  </si>
  <si>
    <t>Launay Horiot Chambertin 2014</t>
  </si>
  <si>
    <t>Launay Horiot Latricieres Chambertin 2016</t>
  </si>
  <si>
    <t>Launay Horiot Latricieres Chambertin 2014</t>
  </si>
  <si>
    <t>Leroy Domaine d'Auvenay Mazis Chambertin 2000</t>
  </si>
  <si>
    <t>Claude Dugat Chapelle Chambertin 2016</t>
  </si>
  <si>
    <t>Georges Roumier Charmes Chambertin Grand Cru Aux Mazoyeres 2015</t>
  </si>
  <si>
    <t>Charlopin-Parizot Charmes Chambertin 2005</t>
  </si>
  <si>
    <t>Duroche Charmes Chambertin 1994</t>
  </si>
  <si>
    <t>Bruno Clair Gevrey Chambertin 1er Clos Saint Jacques 2008</t>
  </si>
  <si>
    <t>Sylvie Esmonin Gevrey Chambertin 1er Clos Saint Jacques 2002</t>
  </si>
  <si>
    <t>Armand Rousseau Gevrey Chambertin 1er Les Cazetiers 2008</t>
  </si>
  <si>
    <t>Duroche Gevrey Chambertin 1er Lavaut St Jacques 2016</t>
  </si>
  <si>
    <t>Duroche Gevrey Chambertin 1er Lavaut St Jacques 2013</t>
  </si>
  <si>
    <t>Dugat-Py Gevrey Chambertin 1er Petite-Chapelle 2003</t>
  </si>
  <si>
    <t>Berthaut-Gerbet Gevrey Chambertin 1er Cazetiers 2020</t>
  </si>
  <si>
    <t>Claude Dugat Gevrey-Chambertin 2016</t>
  </si>
  <si>
    <t>Claude Dugat Gevrey-Chambertin 2015</t>
  </si>
  <si>
    <t>Fourrier Gevrey-Chambertin Vieilles Vignes 2018</t>
  </si>
  <si>
    <t>Fourrier Gevrey-Chambertin Vieilles Vignes 2017</t>
  </si>
  <si>
    <t>Fourrier Gevrey-Chambertin Vieilles Vignes 2011</t>
  </si>
  <si>
    <t>Duroche Gevrey Chambertin 2018</t>
  </si>
  <si>
    <t>Charlopin-Parizot Clos de Vougeot 2005</t>
  </si>
  <si>
    <t>Sylvain Cathiard Nuits St Georges 1er Aux Thorey 2012</t>
  </si>
  <si>
    <t>Sylvain Cathiard Nuits St Georges 1er Aux Thorey 2008</t>
  </si>
  <si>
    <t>Meo Camuzet Freres et Soeurs Nuits Saint Georges 1er Aus Argillas 2018</t>
  </si>
  <si>
    <t>Jacques-Frederic Mugnier Nuits-Saint-Georges 1e Clos de la Marechale 2009</t>
  </si>
  <si>
    <t>Jacques-Frederic Mugnier Nuits-Saint-Georges 1e Clos de la Marechale 2020</t>
  </si>
  <si>
    <t>Jacques Federic Mugnier Nuits Saint Georges Clos des Fourches 2007</t>
  </si>
  <si>
    <t>Francois Raveneau Chablis 1er Montmains 2018</t>
  </si>
  <si>
    <t>Francois Raveneau Chablis 1er Butteaux 2018</t>
  </si>
  <si>
    <t>Jacques Carillon Bienvenues Batard Montrachet 2018</t>
  </si>
  <si>
    <t>Jacques Carillon Bienvenues Batard Montrachet 2017</t>
  </si>
  <si>
    <t>Jacques Carillon Bienvenues Batard Montrachet 2013</t>
  </si>
  <si>
    <t>Jacques Carillon Puligny Montrachet 1er Les Referts 2019</t>
  </si>
  <si>
    <t>Jacques Carillon Puligny Montrachet 1er Les Referts 2016</t>
  </si>
  <si>
    <t>Jacques Carillon Puligny Montrachet 1er Les Referts 2015</t>
  </si>
  <si>
    <t>Jacques Carillon Puligny Montrachet 1er Perrieres 2011</t>
  </si>
  <si>
    <t>Hubert Lamy St Aubin 1er Les Frionnes 2016</t>
  </si>
  <si>
    <t>Bernard Moreau St Aubin 1er En Remilly 2018</t>
  </si>
  <si>
    <t>Lamy-Caillat Saint-Aubin en l'Ebaupin 2018</t>
  </si>
  <si>
    <t>Roulot Meursault 1er Perrieres 2015</t>
  </si>
  <si>
    <t>Roulot Meursault 1er Perrieres 1998</t>
  </si>
  <si>
    <t>Francois Mikulski Meursault 1er Geneverieres 2014</t>
  </si>
  <si>
    <t>Roulot Meursault 1er Porusots 2017</t>
  </si>
  <si>
    <t>Francois Mikulski Meursault 1er Cru Les Poruzots 2020</t>
  </si>
  <si>
    <t>Francois Mikulski Meursault 1er Cru Charmes 2020</t>
  </si>
  <si>
    <t>d'Auvenay Meursault Les Narvaux 2013</t>
  </si>
  <si>
    <t>d'Auvenay Meursault Les Narvaux 2009</t>
  </si>
  <si>
    <t>Arnaud Ente Meursault Clos des Ambres 2012</t>
  </si>
  <si>
    <t>Vincent Dancer Meursault Les Corbins Magnum 2020</t>
  </si>
  <si>
    <t>Vincent Dancer Meursault Les Corbins 2020</t>
  </si>
  <si>
    <t>Vincent Dancer Meursault Les Corbins 2018</t>
  </si>
  <si>
    <t>Coche Dury Meursault Rouge 2018</t>
  </si>
  <si>
    <t>Guiberteau Saumur Blanc Breze 2018</t>
  </si>
  <si>
    <t>Guiberteau Saumur Blanc Breze 2019</t>
  </si>
  <si>
    <t>Gangloff Cote Rotie La Sereine Noire 2014</t>
  </si>
  <si>
    <t>Gangloff Cote Rotie La Sereine Noire 2012</t>
  </si>
  <si>
    <t>Gangloff Cote Rotie La Barbarine 2013</t>
  </si>
  <si>
    <t>Jamet Cote Rotie 2005</t>
  </si>
  <si>
    <t>Jamet Cote Rotie 2004</t>
  </si>
  <si>
    <t>Jamet Cote Rotie 2000</t>
  </si>
  <si>
    <t>Rene Rostaing Cote Rotie La Landonne 2008</t>
  </si>
  <si>
    <t>Rene Rostaing Cote Rotie La Landonne 2009</t>
  </si>
  <si>
    <t>Marcel Juge Cornas 2009</t>
  </si>
  <si>
    <t>Henri Bonneau Chateauneuf du Pape Reserve des Celestins 1986</t>
  </si>
  <si>
    <t>Lucien Le Moine Chateauneuf du Pape Amphores Bigot 2019</t>
  </si>
  <si>
    <t>Lucien Le Moine Chateauneuf du Pape Amphores Crau 2019</t>
  </si>
  <si>
    <t>Lucien Le Moine Chateauneuf du Pape Amphores Pignan 2019</t>
  </si>
  <si>
    <t>Lucien Le Moine Chateauneuf du Pape Amphores Pierredon 2019</t>
  </si>
  <si>
    <t>Lucien Le Moine Chateauneuf du Pape Arioso 2018</t>
  </si>
  <si>
    <t>Lucien Le Moine Chateauneuf du Pape Arioso 2017</t>
  </si>
  <si>
    <t>Lucien Le Moine Chateauneuf du Pape Arioso 2016</t>
  </si>
  <si>
    <t>Lucien Le Moine Chateauneuf du Pape Arioso 2013</t>
  </si>
  <si>
    <t>Weingut Wittmann La Borne Alte Reben Riesling Auktion 2009</t>
  </si>
  <si>
    <t>Egon Muller Riesling Scharzhofberger Auslese Goldkapsel 375ml 2006</t>
  </si>
  <si>
    <t>Egon Muller Riesling Scharzhofberger Auslese Goldkapsel 1995</t>
  </si>
  <si>
    <t>Georges Laval Premier Cru Brut nature Les Longues Violes 2013</t>
  </si>
  <si>
    <t>Benjamin Leroux Nuits St Georges 1er Cru Les Boudots 2015</t>
  </si>
  <si>
    <t>Denis Bachelet Charmes-Chambertin Grand Cru Vieilles Vignes 2004</t>
  </si>
  <si>
    <t>Etienne Sauzet Chassagne Montrachet Les Encegnieres 2017</t>
  </si>
  <si>
    <t>Francois Bertheau Chambolle Musigny 1er Amoureuses 2018</t>
  </si>
  <si>
    <t>Ghislaine Barthod Chambolle Musigny 1er Cru Les Chatelots 2013</t>
  </si>
  <si>
    <t>Henri Boillot Meursault 1er Clos Richemont 2020</t>
  </si>
  <si>
    <t>Hudelot Noellat Clos de Vougeot 2013</t>
  </si>
  <si>
    <t>Hudelot Noellat Vougeot 1er Petits Vougeots 2016</t>
  </si>
  <si>
    <t>Hudelot Noellat Vougeot 1er Petits Vougeots 2012</t>
  </si>
  <si>
    <t>Hudelot-Noellat Nuits Saint Georges 1er Les Murgers 2014</t>
  </si>
  <si>
    <t>Hudelot-Noellat Vosne Romanee 1er Les Beaumonts 2014</t>
  </si>
  <si>
    <t>Dujac Vosne Romanee 1er Les Beaux Monts 2013</t>
  </si>
  <si>
    <t>Jean Grivot Vosne Romanee 1er Cru Les Rouges 2013</t>
  </si>
  <si>
    <t>Jean Grivot Vosne Romanee 1er Cru Les Rouges 2012</t>
  </si>
  <si>
    <t>Jean Marc Bouley Volnay 1er Cru Clos des Chenes 2016</t>
  </si>
  <si>
    <t>Jean Marc Bouley Volnay 1er Cru Les Carelles 2015</t>
  </si>
  <si>
    <t>Jean Marc Millot Echezeaux 2017</t>
  </si>
  <si>
    <t>Joseph Drouhin Vosne Romanee 1er Petits Monts 2006</t>
  </si>
  <si>
    <t>Meo Camuzet Corton Perrieres 2009</t>
  </si>
  <si>
    <t>Rene Rostaing Cote Rotie Cote Blonde 2009</t>
  </si>
  <si>
    <t>Rene Rostaing Cote Rotie Cote Blonde 2011</t>
  </si>
  <si>
    <t>Roche de Bellene Echezeaux Grand Cru 2017</t>
  </si>
  <si>
    <t>Roche de Bellene Echezeaux Grand Cru 2016</t>
  </si>
  <si>
    <t>Spain</t>
  </si>
  <si>
    <t>Comando G El Tamboril 2020</t>
  </si>
  <si>
    <t>Comando G El Reventon 2020</t>
  </si>
  <si>
    <t>Comando G Castilla y Leon Tumba Del Rey Moro 2020</t>
  </si>
  <si>
    <t>Comte Liger-Belair Vosne Romanee 1er Aux Reignots 2004</t>
  </si>
  <si>
    <t>Domaine de la Vougeraie Musigny 2019</t>
  </si>
  <si>
    <t>Dominio de Pingus Pingus Ribera Del Duero 2007</t>
  </si>
  <si>
    <t>Etienne Sauzet Puligny Montrachet 1er Combettes 2019</t>
  </si>
  <si>
    <t>Paul Pillot Chassagne Montrachet 1er Les Caillerets 2018</t>
  </si>
  <si>
    <t>Jacques Frederic Mugnier Chambolle Musigny 1er Amoureuses 2004</t>
  </si>
  <si>
    <t>Jacques Frederic Mugnier Chambolle Musigny 1er Amoureuses 2003</t>
  </si>
  <si>
    <t>Simon Bize Latricieres Chambertin 2008</t>
  </si>
  <si>
    <t>Hubert Lignier Griotte Chambertin 2017</t>
  </si>
  <si>
    <t>Hudelot Noellat Richebourg 2008</t>
  </si>
  <si>
    <t>Berthaut Vosne-Romanee les Petits Monts 2021</t>
  </si>
  <si>
    <t>Leroy Chambolle Musigny Fremieres 1998</t>
  </si>
  <si>
    <t>Leroy Nuits Saint Georges Aux Allots 1997</t>
  </si>
  <si>
    <t>Leroy Volnay Santenots du Milieu 1er Cru 2000</t>
  </si>
  <si>
    <t>Sylvain Cathiard Vosne Romanee 2021</t>
  </si>
  <si>
    <t>Hudelot-Noellat Chambolle Musigny 1er Les Charmes 2014</t>
  </si>
  <si>
    <t>Michel Gros Vosne Romanee 1er Aux Brulees 2021</t>
  </si>
  <si>
    <t>Arnoux Lachaux Vosne-Romanee 1er Les Suchots 2007</t>
  </si>
  <si>
    <t>Dujac Morey Saint Denis 1er 2004</t>
  </si>
  <si>
    <t>Dujac Vosne Romanee 1er Les Beaux Monts 2001</t>
  </si>
  <si>
    <t>Jean Louis Chave Hermitage 1995</t>
  </si>
  <si>
    <t>Aldo Conterno Barolo Bricco Bussia Vigna Cicala 1978</t>
  </si>
  <si>
    <t>Bartolo Mascarello Barolo Artist Label 2013</t>
  </si>
  <si>
    <t>Bruno Giacosa Barolo Riserva Falletto di Serralunga d'Alba 1989</t>
  </si>
  <si>
    <t>Claude Dugat Gevrey Chambertin La Marie 2018</t>
  </si>
  <si>
    <t>Gerard Mugneret Vosne Romanee 1er Aux Brulees 2019</t>
  </si>
  <si>
    <t>Hudelot-Noellat Nuits Saint Georges 1er Les Murgers 2018</t>
  </si>
  <si>
    <t>Michel Gros Vosne Romanee 1er Clos des Reas Monopole 2020</t>
  </si>
  <si>
    <t>Paul Pernot Batard Montrachet 2022</t>
  </si>
  <si>
    <t>Ghislaine Barthod Chambolle Musigny Les Veroilles 2015</t>
  </si>
  <si>
    <t>Henri Germain Meursault 1er Poruzots 2016</t>
  </si>
  <si>
    <t>Pommard</t>
  </si>
  <si>
    <t>Michel Gaunoux Pommard 1er Les Rugiens 1999</t>
  </si>
  <si>
    <t>Produttori del Barbaresco Barbaresco Riserva Paje 1999</t>
  </si>
  <si>
    <t>Produttori del Barbaresco Barbaresco Riserva Rabaja 1999</t>
  </si>
  <si>
    <t>Jacques Carillon Puligny Montrachet 1er Champs Canet 2021</t>
  </si>
  <si>
    <t>Jacques Carillon Puligny Montrachet 1er Champs Canet 2011</t>
  </si>
  <si>
    <t>Jacques Carillon Puligny Montrachet 1er Perrieres 2021</t>
  </si>
  <si>
    <t>Vintage</t>
  </si>
  <si>
    <t>Size</t>
  </si>
  <si>
    <t>750ml</t>
  </si>
  <si>
    <t>1500ml</t>
  </si>
  <si>
    <t>3000ml</t>
  </si>
  <si>
    <t>375ml</t>
  </si>
  <si>
    <t/>
  </si>
  <si>
    <t>Bartolo Mascarello Barolo 1990</t>
  </si>
  <si>
    <t>Bartolo Mascarello Barolo 1989</t>
  </si>
  <si>
    <t>Roagna Barolo La Rocca e La Pira Riserva 1995</t>
  </si>
  <si>
    <t>Stella di Campalto Podere San Giuseppe Brunello di Montalcino 2016</t>
  </si>
  <si>
    <t>Domaine Henri Naudin-Ferrand Echezeaux 2019</t>
  </si>
  <si>
    <t>Michel Gros Vosne Romanee 1er Aux Brulees 2019</t>
  </si>
  <si>
    <t>Georges Mugneret Gibourg Vosne Romanee 2015</t>
  </si>
  <si>
    <t>Georges Mugneret Gibourg Vosne Romanee 2013</t>
  </si>
  <si>
    <t>Sylvain Cathiard Vosne Romanee 2018</t>
  </si>
  <si>
    <t>Sylvain Cathiard Vosne Romanee 2017</t>
  </si>
  <si>
    <t>Sylvain Cathiard Vosne Romanee 2016</t>
  </si>
  <si>
    <t>Roche de Bellene Chambolle Musigny 1er Amoureuses 2005</t>
  </si>
  <si>
    <t>Dugat-Py Gevrey-Chambertin Cuvee Coeur de Roy 2005</t>
  </si>
  <si>
    <t>Berthaut-Gerbet Clos de Vougeot Grand Cru 2018</t>
  </si>
  <si>
    <t>Domaine Jacques Prieur Montrachet 2016</t>
  </si>
  <si>
    <t>Bouchard Chevalier Montrachet 2020</t>
  </si>
  <si>
    <t>Bouchard Chevalier Montrachet 2015</t>
  </si>
  <si>
    <t>Paul Pillot Chassagne-Montrachet 1er Cru La Romanee 2014</t>
  </si>
  <si>
    <t>Pierre-Yves Colin-Morey En Remilly 2018</t>
  </si>
  <si>
    <t>Pierre-Yves Colin-Morey Saint Aubin Chateniere 2019</t>
  </si>
  <si>
    <t>Comte Georges de Vogue Bourgogne Blanc 2011</t>
  </si>
  <si>
    <t>Keller Riesling Auslese 2017</t>
  </si>
  <si>
    <t>Louis Jadot Chevalier Montrachet Les Demoiselles 2020</t>
  </si>
  <si>
    <t>Pierre Morey Meursault 1er Perrieres 2021</t>
  </si>
  <si>
    <t>Ramonet Chassagne Montrachet 1er Boudriottes 2020</t>
  </si>
  <si>
    <t>Ramonet Puligny Montrachet 1er Champs Canet 2015</t>
  </si>
  <si>
    <t>Ramonet Puligny Montrachet 1er Champs Canet 2011</t>
  </si>
  <si>
    <t>Etienne Sauzet Puligny Montrachet 1er Champs Canet 2020</t>
  </si>
  <si>
    <t>Etienne Sauzet Puligny Montrachet 1er Champs Canet 2019</t>
  </si>
  <si>
    <t>Etienne Sauzet Puligny Montrachet 1er Champs Canet 2018</t>
  </si>
  <si>
    <t>Dugat-Py Mazis Chambertin 1996</t>
  </si>
  <si>
    <t>Anne Gros Richebourg 2016</t>
  </si>
  <si>
    <t>Alain Hudelot Noellat Romanee St Vivant 2018</t>
  </si>
  <si>
    <t>Arnoux Lachaux Vosne-Romanee 1er Les Suchots 2011</t>
  </si>
  <si>
    <t>Arnoux-Lachaux Nuits St Georges Les Poisets 2017</t>
  </si>
  <si>
    <t>Domaine Du Palais Vosne Romanee 1er Les Gaudichots 2013</t>
  </si>
  <si>
    <t>Duroche Chambertin Clos de Beze 2015</t>
  </si>
  <si>
    <t>Duroche Gevrey-Chambertin Champ 2015</t>
  </si>
  <si>
    <t>Duroche Gevrey-Chambertin Le Clos 2014</t>
  </si>
  <si>
    <t>Duroche Latricieres Chambertin 2015</t>
  </si>
  <si>
    <t>Fourrier Gevrey-Chambertin 1er Champeaux Vieille Vigne 2013</t>
  </si>
  <si>
    <t>Domaine Fourrier Gevrey Chambertin 1er La Combe aux Moines 2018</t>
  </si>
  <si>
    <t>Fourrier Morey Saint Denis Clos Solon 2010</t>
  </si>
  <si>
    <t>Geroges Mugneret Ruchottes Chambertin 2001</t>
  </si>
  <si>
    <t>Jacques Frederic Mugnier Nuits Saint Georges 1er Clos de la Marechale 2005</t>
  </si>
  <si>
    <t>Jacques Frederic Mugnier Bonnes Mares 2010</t>
  </si>
  <si>
    <t>Bartolo Mascarello Barolo Artist Label 1997</t>
  </si>
  <si>
    <t>Vincent Dancer Meursault Les Corbins 2022</t>
  </si>
  <si>
    <t>Vincent Dancer Chassagne Montrachet 1er Morgeot Tete de Clos 2022</t>
  </si>
  <si>
    <t>Vincent Dancer Chassagne Montrachet 1er Morgeot 2022</t>
  </si>
  <si>
    <t>Claude Dugat Griotte-Chambertin Grand Cru 2016</t>
  </si>
  <si>
    <t>Gerard Mugneret Chambolle-Musigny 1er Les Charmes 2015</t>
  </si>
  <si>
    <t>Roulot Meursault 1er Genevrieres 2019</t>
  </si>
  <si>
    <t>Ramonet Chassagne Montrachet 1er Chaumees 2020</t>
  </si>
  <si>
    <t>Ramonet Chassagne Montrachet 2020</t>
  </si>
  <si>
    <t>Ramonet Chassagne Montrachet 1er Boudriottes 2019</t>
  </si>
  <si>
    <t>Anne Gros Richebourg 2004</t>
  </si>
  <si>
    <t>Bell Hill Pinot Noir 2014</t>
  </si>
  <si>
    <t>Domaine Ponsot Morey St Denis 1er Cru Clos des Mont Luisants 2018</t>
  </si>
  <si>
    <t>Ester Canale Barolo Vigna Rionda 2013</t>
  </si>
  <si>
    <t>Harmand-Geoffroy Mazis Chambertin 1999</t>
  </si>
  <si>
    <t>Jacques Carillon Puligny Montrachet 1er Perrieres 2016</t>
  </si>
  <si>
    <t>Ramonet Chassagne Montrachet 1er Boudriottes 2017</t>
  </si>
  <si>
    <t>Henri Bonneau Chateauneuf du Pape Reserve des Celestins 2006</t>
  </si>
  <si>
    <t>Hudelot-Noellat Vosne Romanee 1er Suchots 1998</t>
  </si>
  <si>
    <t>Jean et Jean Louis Trapet Latricieres Chambertin 1999</t>
  </si>
  <si>
    <t>Henri Gouges Nuits St Georges 1er Les St Georges 2008</t>
  </si>
  <si>
    <t>Comte Georges de Vogue Chambolle Musigny 1996</t>
  </si>
  <si>
    <t>Pierre Damoy Chambertin Clos de Beze 2008</t>
  </si>
  <si>
    <t>Jean Grivot Vosne Romanee 1er Aux Brulees 2002</t>
  </si>
  <si>
    <t>Roulot Meursault 1er Clos des Boucheres 2016</t>
  </si>
  <si>
    <t>Stella di Campalto Podere San Giuseppe Brunello di Montalcino Corso 2019</t>
  </si>
  <si>
    <t>Dugat-Py Pernand Vergelesses 1er Sous Fretille Vieilles Vignes 2018</t>
  </si>
  <si>
    <t>Ramonet Chassagne Montrachet 1er Boudriottes 2016</t>
  </si>
  <si>
    <t>Domaine Berthaut-Gerbet - Denis Berthaut Echezeaux 2018</t>
  </si>
  <si>
    <t>Georges Roumier Chambolle Musigny 1er Combottes 2009</t>
  </si>
  <si>
    <t>Georges Roumier Chambolle Musigny 1er Cras 2002</t>
  </si>
  <si>
    <t>Jacques Frederic Mugnier Chambolle Musigny 1er Amoureuses 2002</t>
  </si>
  <si>
    <t>Leroy Gevrey Chambertin 1er Aux Combottes 2001</t>
  </si>
  <si>
    <t>Philippe Pacalet Ruchottes Chambertin 2015</t>
  </si>
  <si>
    <t>Rene Engel Clos Vougeot 2004</t>
  </si>
  <si>
    <t>Sylvie Esmonin Gevrey Chambertin 1er Clos Saint Jacques 2016</t>
  </si>
  <si>
    <t>Brunello Di Montalcino La Cerbaiona Molinari 2006</t>
  </si>
  <si>
    <t>Salvioni Brunello di Montalcino La Cerbaiola 2006</t>
  </si>
  <si>
    <t>Bruno Giacosa Barolo Riserva Falletto di Serralunga d'Alba 1990</t>
  </si>
  <si>
    <t>Lorenzo Accomasso Annunziata Barolo Riserva 2015</t>
  </si>
  <si>
    <t>Robert Groffier Chambolle Musigny 1er Les Haut Doix 2015</t>
  </si>
  <si>
    <t>Domaine Berthaut-Gerbet - Denis Berthaut Echezeaux 2020</t>
  </si>
  <si>
    <t>Domaine Berthaut-Gerbet - Denis Berthaut Echezeaux 2019</t>
  </si>
  <si>
    <t>Alsace</t>
  </si>
  <si>
    <t>Trimbach Clos st Hune 2005</t>
  </si>
  <si>
    <t>Ramonet Chassagne Montrachet 1er Ruchottes 2021</t>
  </si>
  <si>
    <t>Denis Mortet Clos de Vougeot 2012</t>
  </si>
  <si>
    <t>Dugat-Py Gevrey Chambertin Les Evocelles 2005</t>
  </si>
  <si>
    <t>Sylvain Cathiard Romanee St Vivant 1993</t>
  </si>
  <si>
    <t>Comtes Lafon Meursault 1er Charmes 2006</t>
  </si>
  <si>
    <t>Comtes Lafon Meursault 1er Charmes 2002</t>
  </si>
  <si>
    <t>Hudelot-Noellat Vosne Romanee 1er Les Beaumonts 2018</t>
  </si>
  <si>
    <t>Emidio Pepe Montepulciano d'Abruzzo Vecchie Vigne 2018</t>
  </si>
  <si>
    <t>Emidio Pepe Montepulciano d'Abruzzo Vecchie Vigne 2017</t>
  </si>
  <si>
    <t>Emidio Pepe Montepulciano d'Abruzzo Vecchie Vigne 2001</t>
  </si>
  <si>
    <t>Emidio Pepe Montepulciano d'Abruzzo Vecchie Vigne 1983</t>
  </si>
  <si>
    <t>Domaine des Chezeaux Griotte-Chambertin 2012</t>
  </si>
  <si>
    <t>Comtes Lafon Meursault 1er Charmes 2000</t>
  </si>
  <si>
    <t>Robert Groffier Chambolle Musigny 1er Amoureuses 1997</t>
  </si>
  <si>
    <t xml:space="preserve">750ml </t>
  </si>
  <si>
    <t>Jura</t>
  </si>
  <si>
    <t>Jean Francois Ganevat Savagnin Les Chalasses Marnes Bleues 2013</t>
  </si>
  <si>
    <t>Roulot Meursault 1er Clos des Boucheres 2020</t>
  </si>
  <si>
    <t>Etienne Sauzet Chevalier Montrachet 2018</t>
  </si>
  <si>
    <t>Jean Grivot Nuits St Georges 1er Boudots 1976</t>
  </si>
  <si>
    <t>Louis Trapet Chapelle Chambertin 1976</t>
  </si>
  <si>
    <t>Aldo Conterno Barolo Bricco Bussia Vigna Cicala 2005</t>
  </si>
  <si>
    <t>Aldo Conterno Barolo Romirasco Bussia 2006</t>
  </si>
  <si>
    <t>Hudelot Noellat Vougeot 1er Petits Vougeots 2013</t>
  </si>
  <si>
    <t>Francois Mikulski Meursault 1er Cru Charmes 2017</t>
  </si>
  <si>
    <t>Paul Pillot Chassagne-Montrachet 1er Cru Clos Saint Jean 2019</t>
  </si>
  <si>
    <t>Paul Pillot Chassagne-Montrachet 1er Cru Clos Saint Jean 2015</t>
  </si>
  <si>
    <t>Paul Pillot Chassagne-Montrachet 1er Cru La Romanee 2019</t>
  </si>
  <si>
    <t>Paul Pillot Chassagne Montrachet 1er Les Caillerets 2017</t>
  </si>
  <si>
    <t>Paul Pillot Chassagne Montrachet 1er Les Caillerets 2015</t>
  </si>
  <si>
    <t>Paul Pillot Chassagne Montrachet 1er Les Champs Gains 2015</t>
  </si>
  <si>
    <t>Paul Pillot Chassagne Montrachet 1er Les Champs Gains 2016</t>
  </si>
  <si>
    <t>Robert Ampeau &amp; Fils Meursault 1er Les Perrieres 1990</t>
  </si>
  <si>
    <t>Alain Hudelot Noellat Romanee St Vivant 2003</t>
  </si>
  <si>
    <t>Bernard Dugat Py Charmes Chambertin 1997</t>
  </si>
  <si>
    <t>Chateau du Marsannay Ruchottes Chambertin 2012</t>
  </si>
  <si>
    <t>Domaine Fourrier Gevrey Chambertin 1er La Combe aux Moines 2016</t>
  </si>
  <si>
    <t>Georges Mugneret Clos de Vougeot 2007</t>
  </si>
  <si>
    <t>Georges Mugneret Gibourg Chambolle-Musigny 1er Les Feusselottes 2020</t>
  </si>
  <si>
    <t>Nicolas Potel Clos St. Denis 1997</t>
  </si>
  <si>
    <t>Robert Chevillon Nuits Saint Georges 1er Les Cailles 2010</t>
  </si>
  <si>
    <t>Robert Chevillon Nuits Saint Georges 1er Vaucrains 2005</t>
  </si>
  <si>
    <t>Robert Chevillon Nuits Saint Georges 1er Les Saint Georges 2019</t>
  </si>
  <si>
    <t>Robert Chevillon Nuits Saint Georges 1er Les Saint Georges 2018</t>
  </si>
  <si>
    <t>Robert Chevillon Nuits Saint Georges 1er Les Saint Georges 2016</t>
  </si>
  <si>
    <t>Robert Chevillon Nuits Saint Georges 1er Les Saint Georges 2005</t>
  </si>
  <si>
    <t>Paul Jaboulet Aine Hermitage La Chapelle 1990</t>
  </si>
  <si>
    <t>Sylvain Cathiard Chambolle Musigny Les Clos de l'Orme 2021</t>
  </si>
  <si>
    <t>Frederic Savart Le Mont des Chretiens Premier Cru Extra Brut 2013</t>
  </si>
  <si>
    <t>Louis Roederer Cristal Vinotheque 1995</t>
  </si>
  <si>
    <t>M. Chapoutier Ermitage Le Pavillon 1991</t>
  </si>
  <si>
    <t>Emmanuel Rouget Vosne Romanee 2021</t>
  </si>
  <si>
    <t>Sylvain Cathiard Vosne Romanee 1er Aux Malconsorts 2013</t>
  </si>
  <si>
    <t>Denis Bachelet Charmes-Chambertin Grand Cru Vieilles Vignes 2013</t>
  </si>
  <si>
    <t>Sylvain Cathiard Nuits Saint Georges 1er Aux Murgers 2016</t>
  </si>
  <si>
    <t>Sylvain Cathiard Nuits Saint Georges 1er Aux Murgers 1988</t>
  </si>
  <si>
    <t>Ramonet Chassagne Montrachet 1er Boudriottes 2013</t>
  </si>
  <si>
    <t>Ramonet Chassagne Montrachet 1er Ruchottes 2013</t>
  </si>
  <si>
    <t>Ramonet Puligny Montrachet 2017</t>
  </si>
  <si>
    <t>Ramonet Puligny Montrachet 2016</t>
  </si>
  <si>
    <t>Roulot Meursault 1er Clos des Boucheres 2013</t>
  </si>
  <si>
    <t>Etienne Sauzet Bienvenues Batard Montrachet 2020</t>
  </si>
  <si>
    <t>Jean-Jacques Confuron Romanee St Vivant 1998</t>
  </si>
  <si>
    <t>Domaine Henri Germain Meursault 1er Cru Perrieres 2017</t>
  </si>
  <si>
    <t>Domaine Henri Germain Meursault 1er Cru Perrieres 2018</t>
  </si>
  <si>
    <t>Henri Germain Meursault Chevalieres 2019</t>
  </si>
  <si>
    <t>Dhondt-Grellet Les Nogers Blanc de Blancs 1er Extra Brut 2013</t>
  </si>
  <si>
    <t>Meo Camuzet Vosne Romanee 2022</t>
  </si>
  <si>
    <t>Henri Germain Meursault Chevalieres 2021</t>
  </si>
  <si>
    <t>Joseph Drouhin Chambolle Musigny 1er Amoureuses 2016</t>
  </si>
  <si>
    <t>Schrader Cabernet Sauvignon CCS 2014</t>
  </si>
  <si>
    <t>Schrader Cabernet Sauvignon LPV 2014</t>
  </si>
  <si>
    <t>Schrader Cabernet Sauvignon RBS 2014</t>
  </si>
  <si>
    <t>Georges Roumier Chambolle Musigny 1er Combottes 2018</t>
  </si>
  <si>
    <t>Louis Jadot Gevrey Chambertin 1er Clos Saint Jacques 2012</t>
  </si>
  <si>
    <t>Sylvain Cathiard Vosne Romanee 1er Aux Malconsorts 2008</t>
  </si>
  <si>
    <t>Didier Dagueneau Blanc Fume de Pouilly 2004</t>
  </si>
  <si>
    <t>Henri Bonneau Chateauneuf du Pape Reserve des Celestins 2001</t>
  </si>
  <si>
    <t>Domaine de Pegau Chateauneuf-du-Pape Da Capo 2003</t>
  </si>
  <si>
    <t>Etienne Sauzet Chevalier Montrachet 2020</t>
  </si>
  <si>
    <t>Jacques Carillon Puligny Montrachet 1er Perrieres 2022</t>
  </si>
  <si>
    <t>Albert Bichot Chambolle Musigny 1er Cru Amoureuses 2013</t>
  </si>
  <si>
    <t>Gerard Mugneret Chambolle Musigny 1er Charmes 2008</t>
  </si>
  <si>
    <t>Gerard Mugneret Echezeaux 2009</t>
  </si>
  <si>
    <t>Gerard Mugneret Nuits St Georges 1er Boudots 2009</t>
  </si>
  <si>
    <t>Gros Frere et Soeur Clos de Vougoet Musigni 2003</t>
  </si>
  <si>
    <t>Henri Gouges Nuits St Georges 1er Les St Georges 2016</t>
  </si>
  <si>
    <t>Jean Jacques Confuron Nuits St Georges 1er Boudots 2000</t>
  </si>
  <si>
    <t>Jean Marc Millot Grands Echezeaux 2018</t>
  </si>
  <si>
    <t>Lafarge Volnay 1er Cru Clos des Chenes 2016</t>
  </si>
  <si>
    <t>Marquis d'Angerville Volnay 1er Clos Ducs 2007</t>
  </si>
  <si>
    <t>Marquis d'Angerville Volnay 1er Clos Ducs 1996</t>
  </si>
  <si>
    <t>Marquis d'Angerville Volnay 1er Taillepieds 1990</t>
  </si>
  <si>
    <t>Jean Marc Bouley Volnay 1er Cru Clos des Chenes 2015</t>
  </si>
  <si>
    <t>Meo Camuzet Vosne Romanee 1er Brulees 2018</t>
  </si>
  <si>
    <t>Meo Camuzet Vosne Romanee 1er Brulees 2017</t>
  </si>
  <si>
    <t>Perrot Minot Mazis Chambertin VV 2007</t>
  </si>
  <si>
    <t>Pierre Damoy Chambertin Clos de Beze 2014</t>
  </si>
  <si>
    <t>Sylvain Cathiard Vosne Romanee 2014</t>
  </si>
  <si>
    <t>Ulysse Collin les Maillons Blanc de Noirs Extra-Brut 36 mois V19</t>
  </si>
  <si>
    <t>Il Marroneto Brunello di Montalcino 2010</t>
  </si>
  <si>
    <t>Comtes Lafon Meursault Desiree 2012</t>
  </si>
  <si>
    <t>Vincent Dancer Chassagne Montrachet 1er Morgeot Tete de Clos 2020</t>
    <phoneticPr fontId="6" type="noConversion"/>
  </si>
  <si>
    <t>Others</t>
    <phoneticPr fontId="6" type="noConversion"/>
  </si>
  <si>
    <t>Guffens Heynen Macon Pierreclos Tri De Chavigne 2016</t>
  </si>
  <si>
    <t>Dugat-Py Gevrey-Chambertin Cuvee Coeur de Roy 2010</t>
    <phoneticPr fontId="6" type="noConversion"/>
  </si>
  <si>
    <t>Robert Groffier Chambolle Musigny 1er Amoureuses 2013</t>
    <phoneticPr fontId="6" type="noConversion"/>
  </si>
  <si>
    <t>Ghislaine Barthod Chambolle Musigny Les Veroilles 2012</t>
    <phoneticPr fontId="6" type="noConversion"/>
  </si>
  <si>
    <t>Gaspard Brochet Pinot Noir Tome V Extra Brut NV</t>
  </si>
  <si>
    <t>NV</t>
    <phoneticPr fontId="6" type="noConversion"/>
  </si>
  <si>
    <t>Jean Marc Boillot Puligny-Montrachet 1er Les Referts 2022</t>
  </si>
  <si>
    <t>Jean Marc Boillot Puligny Montrachet 1er Les Combettes 2022</t>
    <phoneticPr fontId="6" type="noConversion"/>
  </si>
  <si>
    <t>Etienne Sauzet Puligny Montrachet 1er Champs Canet 2021</t>
    <phoneticPr fontId="6" type="noConversion"/>
  </si>
  <si>
    <t>Paul Pernot Puligny-Montrachet 1er Folatieres 2020</t>
    <phoneticPr fontId="6" type="noConversion"/>
  </si>
  <si>
    <t>Paul Pernot Puligny-Montrachet 1er Folatieres 2022</t>
    <phoneticPr fontId="6" type="noConversion"/>
  </si>
  <si>
    <t>Paul Pernot Bienvenues Batard Montrachet 2022</t>
    <phoneticPr fontId="6" type="noConversion"/>
  </si>
  <si>
    <t>Jacques Carillon Puligny Montrachet 1er Champs Canet 2019</t>
    <phoneticPr fontId="6" type="noConversion"/>
  </si>
  <si>
    <t>Jacques Carillon Puligny Montrachet 1er Champs Canet 2013</t>
    <phoneticPr fontId="6" type="noConversion"/>
  </si>
  <si>
    <t>Jacques Carillon Puligny Montrachet 1er Champs Canet 2010</t>
    <phoneticPr fontId="6" type="noConversion"/>
  </si>
  <si>
    <t>NV</t>
    <phoneticPr fontId="6" type="noConversion"/>
  </si>
  <si>
    <t>Egly Ouriet Blanc de Noirs Crayeres dis. 2018</t>
  </si>
  <si>
    <t>Joseph Drouhin Corton Charlemagne 2016</t>
  </si>
  <si>
    <t>Joseph Drouhin Marquis de Laguiche Montrachet 1999</t>
  </si>
  <si>
    <t>Domaine Berthaut-Gerbet - Denis Berthaut Echezeaux 2016</t>
    <phoneticPr fontId="6" type="noConversion"/>
  </si>
  <si>
    <t>Berthaut Vosne-Romanee les Petits Monts 2020</t>
    <phoneticPr fontId="6" type="noConversion"/>
  </si>
  <si>
    <t>Roche de Bellene Vosne Romanee 1er Petits Monts 2012</t>
  </si>
  <si>
    <t>Roche de Bellene Chambertin Clos de Beze 2012</t>
  </si>
  <si>
    <t>Francois Raveneau Valmur 2015</t>
  </si>
  <si>
    <t>Francois Raveneau Chablis 1er Butteaux 2019</t>
    <phoneticPr fontId="6" type="noConversion"/>
  </si>
  <si>
    <t>Francois Raveneau Chablis 1er Vaillons 2019</t>
  </si>
  <si>
    <t>Stella di Campalto Podere San Giuseppe Brunello di Montalcino Corso 2019</t>
    <phoneticPr fontId="6" type="noConversion"/>
  </si>
  <si>
    <t>Bruno Giacosa Barolo Riserva Falletto di Serralunga d'Alba 1996</t>
    <phoneticPr fontId="6" type="noConversion"/>
  </si>
  <si>
    <t>Henri Boillot Batard Montrachet 2022</t>
  </si>
  <si>
    <t>Henri Boillot Meursault 1er Clos Richemont 2022</t>
    <phoneticPr fontId="6" type="noConversion"/>
  </si>
  <si>
    <t>Henri Boillot Meursault 1er Poruzots 2022</t>
  </si>
  <si>
    <t>Henri Boillot Puligny Montrachet 1er Clos de la Mouchere 2022</t>
  </si>
  <si>
    <t>Egly Ouriet Blanc de Noirs Crayeres dis. 2024</t>
    <phoneticPr fontId="6" type="noConversion"/>
  </si>
  <si>
    <t>Vincent Dauvissat  Chablis Les Clos 2007</t>
  </si>
  <si>
    <t>Vincent Dauvissat  Chablis Les Clos 2006</t>
    <phoneticPr fontId="6" type="noConversion"/>
  </si>
  <si>
    <t>Roulot Meursault A Mon Plaisir Clos du Haut Tessons 2017</t>
  </si>
  <si>
    <t>Emmanuel Rouget Echezeaux 2007</t>
  </si>
  <si>
    <t>Gerard Mugneret Echezeaux 2002</t>
  </si>
  <si>
    <t>Gerard Mugneret Echezeaux 1997</t>
    <phoneticPr fontId="6" type="noConversion"/>
  </si>
  <si>
    <t>1500ml</t>
    <phoneticPr fontId="6" type="noConversion"/>
  </si>
  <si>
    <t>Pierre Damoy Chambertin Clos de Beze 2007</t>
    <phoneticPr fontId="6" type="noConversion"/>
  </si>
  <si>
    <t>Rene Engel Clos Vougeot 2002</t>
    <phoneticPr fontId="6" type="noConversion"/>
  </si>
  <si>
    <t>Paul Pillot Chassagne Montrachet 1er Les Caillerets 2019</t>
    <phoneticPr fontId="6" type="noConversion"/>
  </si>
  <si>
    <t>Ramonet Chassagne Montrachet 1er Clos du Caillerets Monopole 2017</t>
    <phoneticPr fontId="6" type="noConversion"/>
  </si>
  <si>
    <t>Ramonet Chassagne Montrachet 1er Clos du Caillerets Monopole 2020</t>
    <phoneticPr fontId="6" type="noConversion"/>
  </si>
  <si>
    <t>Ramonet Chassagne Montrachet 1er Clos du Caillerets Monopole 2016</t>
    <phoneticPr fontId="6" type="noConversion"/>
  </si>
  <si>
    <t>Ramonet Chassagne Montrachet 1er Clos du Caillerets Monopole 2015</t>
    <phoneticPr fontId="6" type="noConversion"/>
  </si>
  <si>
    <t>Paul Pillot Chassagne-Montrachet 1er Grand Montagne 2020</t>
    <phoneticPr fontId="6" type="noConversion"/>
  </si>
  <si>
    <t>Denis Bachelet Gevrey Chambertin 1er Les Evocelles 2018</t>
  </si>
  <si>
    <t>Denis Bachelet Gevrey Chambertin 1er Les Evocelles 2016</t>
  </si>
  <si>
    <t>Geroges Mugneret Ruchottes Chambertin 2018</t>
    <phoneticPr fontId="6" type="noConversion"/>
  </si>
  <si>
    <t>Jean Marc Millot Grands Echezeaux 2017</t>
    <phoneticPr fontId="6" type="noConversion"/>
  </si>
  <si>
    <t>Jean Marc Millot Echezeaux Echezeaux du Dessus Cuvee 1949 2018</t>
  </si>
  <si>
    <t>Jean Marc Millot Echezeaux Echezeaux du Dessus Cuvee 1949 2017</t>
  </si>
  <si>
    <t>Georges Noellat Vosne Romanee 1er Les Petits Monts 2016</t>
  </si>
  <si>
    <t>Meo Camuzet Vosne Romanee 1er Brulees 2020</t>
    <phoneticPr fontId="6" type="noConversion"/>
  </si>
  <si>
    <t>Rene Engel Vosne-Romanee Premier Cru 1976</t>
    <phoneticPr fontId="6" type="noConversion"/>
  </si>
  <si>
    <t>Robert Chevillon Nuits Saint Georges 1er Les Cailles 2019</t>
    <phoneticPr fontId="6" type="noConversion"/>
  </si>
  <si>
    <t>Robert Chevillon Nuits Saint Georges 1er Les Perrieres 2019</t>
  </si>
  <si>
    <t>Roberto Voerzio Barolo Rocche dell' Annunziata Torriglione 2007</t>
  </si>
  <si>
    <t>Roberto Voerzio Barolo Sarmassa 2007 1.5L</t>
  </si>
  <si>
    <t>Roberto Voerzio Barolo Sarmassa 2006 1.5L</t>
    <phoneticPr fontId="6" type="noConversion"/>
  </si>
  <si>
    <t>Brunello Di Montalcino La Cerbaiona Molinari 1999</t>
    <phoneticPr fontId="6" type="noConversion"/>
  </si>
  <si>
    <t>Brunello Di Montalcino La Cerbaiona Molinari 2001</t>
    <phoneticPr fontId="6" type="noConversion"/>
  </si>
  <si>
    <t>Didier Dagueneau Pouilly Fume Pur Sang 2005</t>
    <phoneticPr fontId="6" type="noConversion"/>
  </si>
  <si>
    <t>Domaine de Pegau Chateauneuf-du-Pape Da Capo 2000</t>
    <phoneticPr fontId="6" type="noConversion"/>
  </si>
  <si>
    <t>South Africa</t>
    <phoneticPr fontId="6" type="noConversion"/>
  </si>
  <si>
    <t>Klein Constantia Vin de Constance 1995</t>
  </si>
  <si>
    <t>Klein Constantia Vin de Constance 1994</t>
  </si>
  <si>
    <t>500ml</t>
    <phoneticPr fontId="6" type="noConversion"/>
  </si>
  <si>
    <t>Albert Bichot Domaine du Clos Frantin Richebourg 2015</t>
  </si>
  <si>
    <t>Robert Groffier Chambolle Musigny 1er Amoureuses 2018</t>
    <phoneticPr fontId="6" type="noConversion"/>
  </si>
  <si>
    <t>Vincent Dauvissat  Chablis Les Clos 2013</t>
    <phoneticPr fontId="6" type="noConversion"/>
  </si>
  <si>
    <t>Vincent Dauvissat  Chablis Les Clos 2017</t>
    <phoneticPr fontId="6" type="noConversion"/>
  </si>
  <si>
    <t>Henri Gouges Clos des Porrets St Georges Cuvee HD Nuits Saint Georges 1er 2021</t>
    <phoneticPr fontId="6" type="noConversion"/>
  </si>
  <si>
    <t>de Montille Puligny Montrachet 1er Le Cailleret 2002</t>
    <phoneticPr fontId="6" type="noConversion"/>
  </si>
  <si>
    <t>Arnoux-Lachaux Nuits Saint Georges 1er Les Proces 2017</t>
  </si>
  <si>
    <t>de Montille Volnay 1er Les Mitans 1999</t>
  </si>
  <si>
    <t>de Montille Vosne Romanee 1er Aux Malconsorts Christiane 2014</t>
    <phoneticPr fontId="6" type="noConversion"/>
  </si>
  <si>
    <t>Dugat-Py Mazis Chambertin 2010</t>
  </si>
  <si>
    <t>Dugat-Py Mazis Chambertin 2009</t>
  </si>
  <si>
    <t>Jean-Jacques Confuron Romanee St Vivant 1995</t>
    <phoneticPr fontId="6" type="noConversion"/>
  </si>
  <si>
    <t>Louis Jadot Bonnes Mares 2002</t>
  </si>
  <si>
    <t>Louis Jadot Musigny 1996</t>
    <phoneticPr fontId="6" type="noConversion"/>
  </si>
  <si>
    <t>Mongeard Mugneret Richebourg 2020</t>
  </si>
  <si>
    <t>Rene Engel Clos Vougeot 2000</t>
    <phoneticPr fontId="6" type="noConversion"/>
  </si>
  <si>
    <t>Egly Ouriet Blanc de Noirs Crayeres dis. 2005</t>
    <phoneticPr fontId="6" type="noConversion"/>
  </si>
  <si>
    <t>Comando G Madrid Rumbo Al Norte Garnacha 2017</t>
  </si>
  <si>
    <t>Colgin IX Estate 2007</t>
  </si>
  <si>
    <t>Pierre Damoy Chambertin Clos de Beze 2010</t>
    <phoneticPr fontId="6" type="noConversion"/>
  </si>
  <si>
    <t>Fourrier Griottes Chambertin Vieilles Vignes 2020</t>
  </si>
  <si>
    <t>Fourrier Griottes Chambertin Vieilles Vignes 2018</t>
    <phoneticPr fontId="6" type="noConversion"/>
  </si>
  <si>
    <t>Fourrier Griottes Chambertin Vieilles Vignes 2017</t>
    <phoneticPr fontId="6" type="noConversion"/>
  </si>
  <si>
    <t>Fourrier Griottes Chambertin Vieilles Vignes 2015</t>
    <phoneticPr fontId="6" type="noConversion"/>
  </si>
  <si>
    <t>Charlopin-Parizot Charmes Chambertin 2002</t>
    <phoneticPr fontId="6" type="noConversion"/>
  </si>
  <si>
    <t>Emidio Pepe Montepulciano d'Abruzzo Vecchie Vigne 2000</t>
    <phoneticPr fontId="6" type="noConversion"/>
  </si>
  <si>
    <t>Robert Groffier Bonnes Mares 2012</t>
    <phoneticPr fontId="6" type="noConversion"/>
  </si>
  <si>
    <t>Joseph Drouhin Chambolle Musigny 1er Amoureuses 2014</t>
    <phoneticPr fontId="6" type="noConversion"/>
  </si>
  <si>
    <t>Dugat-Py Mazis Chambertin 2015</t>
    <phoneticPr fontId="6" type="noConversion"/>
  </si>
  <si>
    <t>Etienne Sauzet Batard Montrachet 2022</t>
    <phoneticPr fontId="6" type="noConversion"/>
  </si>
  <si>
    <t>Guffens-Heynen Macon Pierreclos Premier Jus de Chavigne 2019</t>
  </si>
  <si>
    <t>Domaine Guffens-Heynen Pouilly Fuisse C.C. 2023</t>
    <phoneticPr fontId="6" type="noConversion"/>
  </si>
  <si>
    <t>Berthaut Vosne-Romanee les Petits Monts 2016</t>
    <phoneticPr fontId="6" type="noConversion"/>
  </si>
  <si>
    <t>Berthaut-Gerbet Vosne-Romanee 1er Les Suchots 2016</t>
    <phoneticPr fontId="6" type="noConversion"/>
  </si>
  <si>
    <t>Cecile Tremblay Nuits Saint Georges 1er Les Murgers 2018</t>
    <phoneticPr fontId="6" type="noConversion"/>
  </si>
  <si>
    <t>Mongeard-Mugneret Echezeaux 2012</t>
    <phoneticPr fontId="6" type="noConversion"/>
  </si>
  <si>
    <t>Pierre Damoy Chambertin Clos de Beze 2012</t>
    <phoneticPr fontId="6" type="noConversion"/>
  </si>
  <si>
    <t xml:space="preserve">Sylvain Cathiard Chambolle Musigny Les Clos de l'Orme 2014 </t>
  </si>
  <si>
    <t>Roberto Voerzio Barolo Cerequio 1998</t>
    <phoneticPr fontId="6" type="noConversion"/>
  </si>
  <si>
    <t>Roberto Voerzio Barolo Rocche dell' Annunziata Torriglione 2006</t>
    <phoneticPr fontId="6" type="noConversion"/>
  </si>
  <si>
    <t>Stella di Campalto Brunello di Montalcino Amore 2015</t>
    <phoneticPr fontId="6" type="noConversion"/>
  </si>
  <si>
    <t>Didier Dagueneau Pouilly Fume Buisson Renard 2007</t>
    <phoneticPr fontId="6" type="noConversion"/>
  </si>
  <si>
    <t>Produttori del Barbaresco Barbaresco Riserva Asili 2001</t>
    <phoneticPr fontId="6" type="noConversion"/>
  </si>
  <si>
    <t>Georges Roumier Chambolle Musigny 2013</t>
    <phoneticPr fontId="6" type="noConversion"/>
  </si>
  <si>
    <t>Amiot Servelle Chambolle Musigny 1er les Amoureuses 2002</t>
  </si>
  <si>
    <t>Hudelot-Noellat Vosne Romanee 1er Suchots 2022</t>
    <phoneticPr fontId="6" type="noConversion"/>
  </si>
  <si>
    <t>Paul Pillot Chassagne Montrachet 1er Les Champs Gains 2022</t>
    <phoneticPr fontId="6" type="noConversion"/>
  </si>
  <si>
    <t>Paul Pillot Chassagne-Montrachet 1er Cru Clos Saint Jean 2022</t>
    <phoneticPr fontId="6" type="noConversion"/>
  </si>
  <si>
    <t>Paul Pillot Chassagne Montrachet 1er Les Caillerets 2022</t>
    <phoneticPr fontId="6" type="noConversion"/>
  </si>
  <si>
    <t>Dujac Gevrey-Chambertin 1er Aux Combottes 2022</t>
    <phoneticPr fontId="6" type="noConversion"/>
  </si>
  <si>
    <t>Dujac Morey St Denis Blanc 2022</t>
    <phoneticPr fontId="6" type="noConversion"/>
  </si>
  <si>
    <t>Dujac Morey-Saint-Denis 1er Monts Luisants 2022</t>
    <phoneticPr fontId="6" type="noConversion"/>
  </si>
  <si>
    <t>Dujac Vosne Romanee 1er Les Beaux Monts 2022</t>
    <phoneticPr fontId="6" type="noConversion"/>
  </si>
  <si>
    <t>Etienne Sauzet Batard Montrachet 2018</t>
    <phoneticPr fontId="6" type="noConversion"/>
  </si>
  <si>
    <t>Denis Bachelet Charmes-Chambertin Grand Cru Vieilles Vignes 1995</t>
    <phoneticPr fontId="6" type="noConversion"/>
  </si>
  <si>
    <t>Benoit Ente Puligny Montrachet 1er Clos de la Truffiere 2016</t>
  </si>
  <si>
    <t>Benoit Ente Puligny Montrachet 1er Folatieres En la Richarde 2018</t>
  </si>
  <si>
    <t>Comtes Lafon Meursault 1er Perrieres 2022</t>
  </si>
  <si>
    <t>Dugat Py Meursault Vieilles Vignes 2014</t>
  </si>
  <si>
    <t>Henri Boillot Batard Montrachet 2016</t>
    <phoneticPr fontId="6" type="noConversion"/>
  </si>
  <si>
    <t>Henri Boillot Corton Charlemagne 2015</t>
  </si>
  <si>
    <t>Morey Blanc Corton Charlemagne 2004</t>
  </si>
  <si>
    <t>Pierre Yves Colin Morey Batard Montrachet 2015</t>
  </si>
  <si>
    <t>Ramonet Bienvenue Batard Montrachet 2013</t>
  </si>
  <si>
    <t>Ramonet Chassagne Montrachet 1er Boudriottes 2015</t>
    <phoneticPr fontId="6" type="noConversion"/>
  </si>
  <si>
    <t>Francois Raveneau Valmur 2000</t>
    <phoneticPr fontId="6" type="noConversion"/>
  </si>
  <si>
    <t>Francois Raveneau Valmur 1997</t>
    <phoneticPr fontId="6" type="noConversion"/>
  </si>
  <si>
    <t>Anne Gros Echezeaux Les Loachausses 2012</t>
  </si>
  <si>
    <t>Anne Gros Richebourg 2005</t>
    <phoneticPr fontId="6" type="noConversion"/>
  </si>
  <si>
    <t>Bruno Clair Chambertin Clos de Beze 2001</t>
    <phoneticPr fontId="6" type="noConversion"/>
  </si>
  <si>
    <t>Comte Armand Pommard 1er Clos des Epeneaux 2000</t>
  </si>
  <si>
    <t>de l'Arlot Romanee Saint Vivant 2016</t>
  </si>
  <si>
    <t>Dujac Clos de la Roche 2015</t>
  </si>
  <si>
    <t>Ghislaine Barthod Chambolle Musigny 1er Cras 2014</t>
  </si>
  <si>
    <t>Ghislaine Barthod Chambolle Musigny 1er Cras 2013</t>
  </si>
  <si>
    <t>Ghislaine Barthod Chambolle Musigny 1er Cras 2005</t>
    <phoneticPr fontId="6" type="noConversion"/>
  </si>
  <si>
    <t>Ghislaine Barthod Chambolle Musigny 1er Cras 2011</t>
    <phoneticPr fontId="6" type="noConversion"/>
  </si>
  <si>
    <t>Gros Frere et Soeur Clos de Vougeot 1982</t>
  </si>
  <si>
    <t>Lafarge Volnay 1er Cru Clos des Chenes 2004</t>
    <phoneticPr fontId="6" type="noConversion"/>
  </si>
  <si>
    <t>Sylvain Cathiard Vosne Romanee 1er en Orveaux 2005</t>
  </si>
  <si>
    <t>Thibault Liger Belair Richebourg 2009</t>
  </si>
  <si>
    <t>Denis Bachelet Gevrey Chambertin 1er Les Corbeaux 2011</t>
    <phoneticPr fontId="6" type="noConversion"/>
  </si>
  <si>
    <t>Marie Noelle Ledru Cuvee Du Goulte Blanc de Noirs 2015</t>
  </si>
  <si>
    <t>Bartolo Mascarello Barolo Artist Label 2006</t>
    <phoneticPr fontId="6" type="noConversion"/>
  </si>
  <si>
    <t>Bruno Giacosa Barbaresco Riserva Asili 2000</t>
  </si>
  <si>
    <t>Poggio Di Sotto Brunello Di Montalcino 2013</t>
  </si>
  <si>
    <t>Roagna Barolo Pira Vecchie Viti 2008</t>
  </si>
  <si>
    <t>Lopez de Heredia Tondonia 1973</t>
  </si>
  <si>
    <t>Marques de Murrieta Castillo Ygay Reserva Especial 1934</t>
  </si>
  <si>
    <t>Marques de Murrieta Castillo Ygay Reserva Especial 1942</t>
  </si>
  <si>
    <t>Marques de Murrieta Castillo Ygay Reserva Especial 1968</t>
  </si>
  <si>
    <t>Cedric Bouchard Roses de Jeanne La Boloree 2014</t>
    <phoneticPr fontId="6" type="noConversion"/>
  </si>
  <si>
    <t>Baricci Brunello di Montalcino 2012</t>
    <phoneticPr fontId="6" type="noConversion"/>
  </si>
  <si>
    <t>Baricci Brunello di Montalcino 2008</t>
    <phoneticPr fontId="6" type="noConversion"/>
  </si>
  <si>
    <t>Marques de Murrieta Castillo Ygay Reserva Especial 1995</t>
    <phoneticPr fontId="6" type="noConversion"/>
  </si>
  <si>
    <t>Armand Rousseau Chambertin Clos de Beze 1994</t>
    <phoneticPr fontId="6" type="noConversion"/>
  </si>
  <si>
    <t>Perrot Minot Chambertin Clos de Beze Vieilles Vignes 2015</t>
  </si>
  <si>
    <t>Perrot Minot Chambertin Clos de Beze Vieilles Vignes 2009</t>
  </si>
  <si>
    <t>Perrot Minot Chambertin Clos de Beze Vieilles Vignes 2009 nicked label</t>
  </si>
  <si>
    <t>Perrot Minot Nuits St Georges 1er La Richemone Vignes Centenaires 2018</t>
  </si>
  <si>
    <t>Ghislaine Barthod Chambolle Musigny Aux Beaux Bruns 2005</t>
    <phoneticPr fontId="6" type="noConversion"/>
  </si>
  <si>
    <t>Mongeard Mugneret Richebourg 2021</t>
    <phoneticPr fontId="6" type="noConversion"/>
  </si>
  <si>
    <t>Mongeard Mugneret Richebourg 2019</t>
    <phoneticPr fontId="6" type="noConversion"/>
  </si>
  <si>
    <t>Mongeard Mugneret Richebourg 2017</t>
    <phoneticPr fontId="6" type="noConversion"/>
  </si>
  <si>
    <t>Mongeard Mugneret Richebourg 2012</t>
    <phoneticPr fontId="6" type="noConversion"/>
  </si>
  <si>
    <t>Mongeard Mugneret Richebourg 2010</t>
    <phoneticPr fontId="6" type="noConversion"/>
  </si>
  <si>
    <t>Mongeard Mugneret Vosne-Romanee 1er En Orveaux 2022</t>
  </si>
  <si>
    <t>Jean Grivot Chambolle Musigny 1er La Combe d'Orveaux 2009</t>
  </si>
  <si>
    <t>Anne Gros Grands Echezeaux 2023</t>
  </si>
  <si>
    <t>Anne Gros Vosne Romanee Les Barreaux 2023</t>
  </si>
  <si>
    <t>Dujac Puligny Montrachet 1er Les Combettes 2019</t>
  </si>
  <si>
    <t>Dujac Puligny Montrachet 1er Les Combettes 2022</t>
    <phoneticPr fontId="6" type="noConversion"/>
  </si>
  <si>
    <t>Dujac Echezeaux 1998</t>
    <phoneticPr fontId="6" type="noConversion"/>
  </si>
  <si>
    <t>Gerard Mugneret Vosne Romanee 1er Aux Brulees 2018</t>
    <phoneticPr fontId="6" type="noConversion"/>
  </si>
  <si>
    <t>Gerard Mugneret Vosne Romanee Aux Vigneux 2018</t>
    <phoneticPr fontId="6" type="noConversion"/>
  </si>
  <si>
    <t>Jayer Gilles Echezeaux du Dessus 2005</t>
  </si>
  <si>
    <t>Jean Grivot Richebourg 1999</t>
  </si>
  <si>
    <t>Maison Glandien La Cruci Rouge 2023</t>
  </si>
  <si>
    <t>Maison Glandien Les Ecully Rouge 2021</t>
  </si>
  <si>
    <t>Maison Glandien La Lumiere L'Origine Blanc 2022</t>
  </si>
  <si>
    <t>Maison Glandien Le Freddie Rouge 2022</t>
  </si>
  <si>
    <t>Lafarge Volnay 1er Cru Clos des Chenes 2009</t>
    <phoneticPr fontId="6" type="noConversion"/>
  </si>
  <si>
    <t>Lafarge Volnay 1er Cru Clos des Chenes 2008</t>
    <phoneticPr fontId="6" type="noConversion"/>
  </si>
  <si>
    <t>Lafarge Volnay 1er Cru Clos des Chenes 2005</t>
    <phoneticPr fontId="6" type="noConversion"/>
  </si>
  <si>
    <t>Pierre Damoy Chambertin Clos de Beze 2000</t>
  </si>
  <si>
    <t>Pierre Damoy Chambertin Clos de Beze 1999</t>
    <phoneticPr fontId="6" type="noConversion"/>
  </si>
  <si>
    <t>Charles Lachaux Bourgogne Aligote Les Champs d'Argent 2021</t>
  </si>
  <si>
    <t>Vincent Dauvissat  Chablis Les Clos 2015</t>
    <phoneticPr fontId="6" type="noConversion"/>
  </si>
  <si>
    <t>Henri Boillot Batard Montrachet 2014</t>
    <phoneticPr fontId="6" type="noConversion"/>
  </si>
  <si>
    <t>Jean Chartron Chevalier Montrachet Clos des Chevalier 2014</t>
  </si>
  <si>
    <t>Jean Chartron Puligny Montrachet 1er Clos du Cailleret 2018</t>
  </si>
  <si>
    <t>Jean Chartron Puligny Montrachet 1er Clos du Cailleret 2017</t>
  </si>
  <si>
    <t>Ramonet Chassagne Montrachet 1er Ruchottes 2019</t>
    <phoneticPr fontId="6" type="noConversion"/>
  </si>
  <si>
    <t>Guffens-Heynen Macon Pierreclos Premier Jus de Chavigne 2022</t>
    <phoneticPr fontId="6" type="noConversion"/>
  </si>
  <si>
    <t>Guffens Heynen Macon Pierreclos Tri De Chavigne 2020</t>
    <phoneticPr fontId="6" type="noConversion"/>
  </si>
  <si>
    <t>Domaine Guffens-Heynen Saint Veran Premiers Jus 2022</t>
  </si>
  <si>
    <t>Domaine Guffens-Heynen Saint Veran Premiers Jus 2020</t>
  </si>
  <si>
    <t>Robert Sirugue Vosne Romanee 1er Petit Monts 2022</t>
  </si>
  <si>
    <t>Henri Boillot Chevalier-Montrachet 2017</t>
  </si>
  <si>
    <t>Henri Boillot Meursault 1er Perrieres 2017</t>
    <phoneticPr fontId="6" type="noConversion"/>
  </si>
  <si>
    <t>Paul Pernot Puligny Montrachet 1er Pucelles 2021</t>
    <phoneticPr fontId="6" type="noConversion"/>
  </si>
  <si>
    <t>Jean Chartron Puligny Montrachet 1er Pucelles Clos de la Pucelle 2012</t>
    <phoneticPr fontId="6" type="noConversion"/>
  </si>
  <si>
    <t>Frank Cornelissen Magma 2006</t>
    <phoneticPr fontId="6" type="noConversion"/>
  </si>
  <si>
    <t>Alvina Pernot Puligny-Montrachet 1er Les Chalumaux 2020</t>
    <phoneticPr fontId="6" type="noConversion"/>
  </si>
  <si>
    <t>Alvina Pernot Puligny-Montrachet Clos Des Noyers Brets 2022</t>
  </si>
  <si>
    <t>Alvina Pernot Meursault 1er Le Poruzot 2022</t>
  </si>
  <si>
    <t>Arnoux Lachaux Vosne Romanee 2018</t>
    <phoneticPr fontId="6" type="noConversion"/>
  </si>
  <si>
    <t>Arnoux Lachaux Chambolle Musigny 2018</t>
    <phoneticPr fontId="6" type="noConversion"/>
  </si>
  <si>
    <t>Dom Perignon Oenotheque 1980</t>
  </si>
  <si>
    <t>Dom Perignon Oenotheque 1992</t>
  </si>
  <si>
    <t>Armand Rousseau Ruchottes Chambertin Clos des Ruchottes 2004</t>
  </si>
  <si>
    <t>Arnoux Lachaux Vosne Romanee 1er Aux Reignots 2013</t>
    <phoneticPr fontId="6" type="noConversion"/>
  </si>
  <si>
    <t>Berthaut-Gerbet Clos de Vougeot Grand Cru 2015</t>
    <phoneticPr fontId="6" type="noConversion"/>
  </si>
  <si>
    <t>Domaine Fourrier Gevrey Chambertin 1er La Combe aux Moines 2008</t>
    <phoneticPr fontId="6" type="noConversion"/>
  </si>
  <si>
    <t>Gilbert et Christine Felettig Chambolle-Musigny 1er Les Fuees 2015</t>
  </si>
  <si>
    <t>Pierre Yves Colin Morey Chevalier Montrachet 2012</t>
    <phoneticPr fontId="6" type="noConversion"/>
  </si>
  <si>
    <t>Keller Westhofener Kirchspiel Riesling Grosses Gewachs 2008</t>
    <phoneticPr fontId="6" type="noConversion"/>
  </si>
  <si>
    <t>Baricci Brunello di Montalcino 2011</t>
    <phoneticPr fontId="6" type="noConversion"/>
  </si>
  <si>
    <t>Caroline Morey Chassagne Montrachet 1er Caillerets 2020</t>
  </si>
  <si>
    <t>Caroline Morey Chassagne Montrachet 1er Champs Gains 2020</t>
  </si>
  <si>
    <t>Caroline Morey Chassagne Montrachet 1er Vergers 2020</t>
  </si>
  <si>
    <t>Denis Bachelet Gevrey Chambertin 1er Les Corbeaux 2021</t>
    <phoneticPr fontId="6" type="noConversion"/>
  </si>
  <si>
    <t>Denis Bachelet Charmes-Chambertin Grand Cru Vieilles Vignes 2020</t>
    <phoneticPr fontId="6" type="noConversion"/>
  </si>
  <si>
    <t>Domaine Fourrier Gevrey Chambertin 1er Les Cherbaudes 2013</t>
    <phoneticPr fontId="6" type="noConversion"/>
  </si>
  <si>
    <t>Egly Ouriet Millesimes 2007</t>
  </si>
  <si>
    <t>Pierre Yves Colin Morey Meursault 1er Poruzots 2019</t>
  </si>
  <si>
    <t>Domaine des Comtes Lafon Meursault Clos de la Barre 2019</t>
    <phoneticPr fontId="6" type="noConversion"/>
  </si>
  <si>
    <t>Comtes Lafon Meursault 1er Chamres 2017</t>
  </si>
  <si>
    <t>Dujac Puligny Montrachet 1er Folatieres 2017</t>
  </si>
  <si>
    <t>Dujac Puligny Montrachet 1er Folatieres 2021</t>
    <phoneticPr fontId="6" type="noConversion"/>
  </si>
  <si>
    <t>Dujac Puligny Montrachet 1er Folatieres 2022</t>
    <phoneticPr fontId="6" type="noConversion"/>
  </si>
  <si>
    <t>Dujac Puligny Montrachet 1er Folatieres 2016</t>
    <phoneticPr fontId="6" type="noConversion"/>
  </si>
  <si>
    <t>Albert Grivault Meursault 1er Clos des Perrieres 2017</t>
  </si>
  <si>
    <t>Philippe Charlopin-Parizot Chambertin 2004</t>
    <phoneticPr fontId="6" type="noConversion"/>
  </si>
  <si>
    <t>Bruno Clair Chambertin Clos de Beze 1990</t>
    <phoneticPr fontId="6" type="noConversion"/>
  </si>
  <si>
    <t>Dujac Vosne Romanee 1er Cru Aux Malconsorts 2015</t>
    <phoneticPr fontId="6" type="noConversion"/>
  </si>
  <si>
    <t>Dujac Vosne Romanee 1er Cru Aux Malconsorts 2012</t>
    <phoneticPr fontId="6" type="noConversion"/>
  </si>
  <si>
    <t>Dujac Vosne Romanee 1er Cru Aux Malconsorts 2010</t>
    <phoneticPr fontId="6" type="noConversion"/>
  </si>
  <si>
    <t>Dujac Clos de la Roche 2006</t>
    <phoneticPr fontId="6" type="noConversion"/>
  </si>
  <si>
    <t>Anne Gros Chambolle Musigny La Combe D'Orveau 2017</t>
  </si>
  <si>
    <t>Anne Gros Chambolle Musigny La Combe D'Orveau 2015</t>
    <phoneticPr fontId="6" type="noConversion"/>
  </si>
  <si>
    <t>Anne Gros Clos De Vougeot Le Grand Maupertui 2017</t>
  </si>
  <si>
    <t>Anne Gros Clos De Vougeot Le Grand Maupertui 2016</t>
    <phoneticPr fontId="6" type="noConversion"/>
  </si>
  <si>
    <t>Anne Gros Clos De Vougeot Le Grand Maupertui 2015</t>
    <phoneticPr fontId="6" type="noConversion"/>
  </si>
  <si>
    <t>Anne Gros Clos De Vougeot Le Grand Maupertui 2014</t>
    <phoneticPr fontId="6" type="noConversion"/>
  </si>
  <si>
    <t>1500ml</t>
    <phoneticPr fontId="6" type="noConversion"/>
  </si>
  <si>
    <t>Anne Gros Chambolle Musigny Combe d'Orveau 2017</t>
    <phoneticPr fontId="6" type="noConversion"/>
  </si>
  <si>
    <t>Anne Gros Chambolle Musigny Combe d'Orveau 2015</t>
    <phoneticPr fontId="6" type="noConversion"/>
  </si>
  <si>
    <t>Alain Hudelot Noellat Romanee St Vivant 2014</t>
    <phoneticPr fontId="6" type="noConversion"/>
  </si>
  <si>
    <t>Anne Gros Richebourg 2014</t>
    <phoneticPr fontId="6" type="noConversion"/>
  </si>
  <si>
    <t>Domaine des Chezeaux Griotte-Chambertin 2005</t>
    <phoneticPr fontId="6" type="noConversion"/>
  </si>
  <si>
    <t>Ghislaine Barthod Chambolle Musigny 1er Cras 2002</t>
    <phoneticPr fontId="6" type="noConversion"/>
  </si>
  <si>
    <t>Comte Georges de Vogue Chambolle Musigny 2018</t>
    <phoneticPr fontId="6" type="noConversion"/>
  </si>
  <si>
    <t>Dujac Chambolle Musigny 1er Les Gruenchers 2004</t>
  </si>
  <si>
    <t>Gerard Mugneret Chambolle Musigny 1er Charmes 2020</t>
    <phoneticPr fontId="6" type="noConversion"/>
  </si>
  <si>
    <t>Jean Gros Vosne-Romanee 1er Aux Reas 1990</t>
  </si>
  <si>
    <t>Louis Jadot Chambolle Musigny 1er Amoureuses 2009</t>
    <phoneticPr fontId="6" type="noConversion"/>
  </si>
  <si>
    <t>Meo Camuzet Corton Perrieres 2013</t>
    <phoneticPr fontId="6" type="noConversion"/>
  </si>
  <si>
    <t>1500ml</t>
    <phoneticPr fontId="6" type="noConversion"/>
  </si>
  <si>
    <t>Lafarge Volnay 1er Cru Clos des Chenes 1996</t>
    <phoneticPr fontId="6" type="noConversion"/>
  </si>
  <si>
    <t>Pierre Damoy Chambertin 2012</t>
    <phoneticPr fontId="6" type="noConversion"/>
  </si>
  <si>
    <t>Ponsot Clos Roche Vv 1993</t>
    <phoneticPr fontId="6" type="noConversion"/>
  </si>
  <si>
    <t>Caroline Morey Chassagne Montrachet 1er Chaumees 2022</t>
    <phoneticPr fontId="6" type="noConversion"/>
  </si>
  <si>
    <t>Caroline Morey Chassagne Montrachet 1er Chaumees 2015</t>
    <phoneticPr fontId="6" type="noConversion"/>
  </si>
  <si>
    <t>Caroline Morey Chassagne Montrachet 1er Vergers 2022</t>
    <phoneticPr fontId="6" type="noConversion"/>
  </si>
  <si>
    <t>Ramonet Puligny Montrachet 1er Champs Canet 2017</t>
    <phoneticPr fontId="6" type="noConversion"/>
  </si>
  <si>
    <t>Henri Giraud Argonne 2013</t>
  </si>
  <si>
    <t>Gaja Barbaresco Sori Tildin 1982</t>
    <phoneticPr fontId="6" type="noConversion"/>
  </si>
  <si>
    <t>Domaine des Comtes Lafon Meursault Clos de la Barre 2002</t>
    <phoneticPr fontId="6" type="noConversion"/>
  </si>
  <si>
    <t>Etienne Sauzet Chevalier Montrachet 2014</t>
    <phoneticPr fontId="6" type="noConversion"/>
  </si>
  <si>
    <t>Fontaine Gagnard Criots Batard Montrachet 2010</t>
  </si>
  <si>
    <t>Louis Jadot La Roche des Demoiselles 2022</t>
  </si>
  <si>
    <t>Michel Niellon Chevalier Montrachet 2020</t>
  </si>
  <si>
    <t>Pierre Yves Colin Morey Chassagne Montrachet 1er Abbaye de Morgoet 2020</t>
  </si>
  <si>
    <t>Pierre Yves Colin Morey Chassagne Montrachet 1er Abbaye de Morgoet 2017</t>
    <phoneticPr fontId="6" type="noConversion"/>
  </si>
  <si>
    <t>Chateau de la Maltroye Chassagne Montrachet 1er  Clos du Chateau de la Maltroye Monopole Blanc 2022</t>
    <phoneticPr fontId="6" type="noConversion"/>
  </si>
  <si>
    <t>Pierre Yves Colin Morey Chassagne Montrachet Vieilles Vignes 2019</t>
  </si>
  <si>
    <t>Pierre Yves Colin Morey Chassagne Montrachet Vieilles Vignes 2017</t>
    <phoneticPr fontId="6" type="noConversion"/>
  </si>
  <si>
    <t>Pierre Yves Collin Morey Meursault 1er Charmes 2017</t>
  </si>
  <si>
    <t>Ramonet Puligny Montrachet Enseigneres 2017</t>
  </si>
  <si>
    <t>Roulot Meursault A Mon Plaisir Clos du Haut Tessons 2016</t>
    <phoneticPr fontId="6" type="noConversion"/>
  </si>
  <si>
    <t>Roulot Meursault A Mon Plaisir Clos du Haut Tessons 2015</t>
    <phoneticPr fontId="6" type="noConversion"/>
  </si>
  <si>
    <t>Roulot Meursault Vireuils 2017</t>
  </si>
  <si>
    <t>Hudelot-Noellat Vosne Romanee 1er Les Beaumonts 2004</t>
    <phoneticPr fontId="6" type="noConversion"/>
  </si>
  <si>
    <t>Arnoux Lachaux Vosne-Romanee 1er Les Suchots 2015</t>
    <phoneticPr fontId="6" type="noConversion"/>
  </si>
  <si>
    <t>Comte Armand Pommard 1er Clos des Epeneaux 1993</t>
    <phoneticPr fontId="6" type="noConversion"/>
  </si>
  <si>
    <t>Leroy Nuits St Georges 1er Vignerondes 1991</t>
    <phoneticPr fontId="6" type="noConversion"/>
  </si>
  <si>
    <t>Dominique Laurent Nuits St Georges 1er Les Cailles 2005</t>
    <phoneticPr fontId="6" type="noConversion"/>
  </si>
  <si>
    <t>Felettig Chambolle Musigny 1er Combottes 2015</t>
  </si>
  <si>
    <t>Gilbert et Christine Felettig Vosne Romanee 1er Les Petits Monts 2019</t>
    <phoneticPr fontId="6" type="noConversion"/>
  </si>
  <si>
    <t>Ghislaine Barthod Chambolle Musigny 1er Combottes 2012</t>
  </si>
  <si>
    <t>Henri Gouges Nuits St Georges 1er Les St Georges 2022</t>
    <phoneticPr fontId="6" type="noConversion"/>
  </si>
  <si>
    <t>Herve Roumier Bonnes Mares 1993</t>
  </si>
  <si>
    <t>Joseph Drouhin Vosne Romanee 1er Les Beaux Monts 1990</t>
    <phoneticPr fontId="6" type="noConversion"/>
  </si>
  <si>
    <t>Meo Camuzet Vosne Romanee 1er Clos Parantoux 2011</t>
  </si>
  <si>
    <t>Lafarge Volnay 1er Cru Clos des Chenes 2003</t>
    <phoneticPr fontId="6" type="noConversion"/>
  </si>
  <si>
    <t>Rene Engel Echezeaux 2004</t>
  </si>
  <si>
    <t>Charles Heidsieck La Collection Crayeres Brut Millesime 1982</t>
    <phoneticPr fontId="6" type="noConversion"/>
  </si>
  <si>
    <t>Marguet Pere &amp; Fils Champagne Sapience 1er Cru Brut Nature 2014</t>
  </si>
  <si>
    <t>Taittinger Collection Masson 1981</t>
    <phoneticPr fontId="6" type="noConversion"/>
  </si>
  <si>
    <t>Taittinger Collection Masson 1978</t>
    <phoneticPr fontId="6" type="noConversion"/>
  </si>
  <si>
    <t>Bartolo Mascarello Barolo Artist Label 2011</t>
    <phoneticPr fontId="6" type="noConversion"/>
  </si>
  <si>
    <t>Comm. G. B. Burlotto Barolo Vigneto Monvigliero 2004</t>
    <phoneticPr fontId="6" type="noConversion"/>
  </si>
  <si>
    <t>Bouchard Puligny Montrachet 1985</t>
    <phoneticPr fontId="6" type="noConversion"/>
  </si>
  <si>
    <t>Dujac Clos Saint-Denis Grand Cru 2011</t>
    <phoneticPr fontId="6" type="noConversion"/>
  </si>
  <si>
    <t>Guffens Heynen Macon Pierreclos Tri De Chavigne 2024</t>
    <phoneticPr fontId="6" type="noConversion"/>
  </si>
  <si>
    <t>Domaine Guffens-Heynen Pouilly Fuisse Trois C 2024</t>
    <phoneticPr fontId="6" type="noConversion"/>
  </si>
  <si>
    <t>Joseph Drouhin Marquis de Laguiche Montrachet 2010</t>
    <phoneticPr fontId="6" type="noConversion"/>
  </si>
  <si>
    <t>Comte Georges de Vogue Chambolle Musigny 1995</t>
    <phoneticPr fontId="6" type="noConversion"/>
  </si>
  <si>
    <t>Robert Groffier Chambolle Musigny 1er Amoureuses 2016</t>
    <phoneticPr fontId="6" type="noConversion"/>
  </si>
  <si>
    <t>Charles Heidsieck La Collection Crayeres Brut Millesime 1989</t>
    <phoneticPr fontId="6" type="noConversion"/>
  </si>
  <si>
    <t>3000ml</t>
    <phoneticPr fontId="6" type="noConversion"/>
  </si>
  <si>
    <t>Port</t>
    <phoneticPr fontId="6" type="noConversion"/>
  </si>
  <si>
    <t>Burmester Colheita Port 1937</t>
  </si>
  <si>
    <t>Fonseca Guimaraens Vintage Port 1964 (Reserve)</t>
  </si>
  <si>
    <t xml:space="preserve">Fonseca Guimaraens Vintage Port 1970 </t>
  </si>
  <si>
    <t>Fonseca Guimaraens Vintage Port 1976</t>
  </si>
  <si>
    <t>Leroy Nuits-Saint-Georges 1er Cru Aux Boudots1993</t>
  </si>
  <si>
    <t>Leroy Chambolle Musigny 1er Charmes 2015</t>
    <phoneticPr fontId="6" type="noConversion"/>
  </si>
  <si>
    <t>Poggio di Sotto Brunello di Montalcino Riserva 2006</t>
  </si>
  <si>
    <t>Poggio di Sotto Brunello di Montalcino Riserva 2005</t>
  </si>
  <si>
    <t>Jean Marc Pillot Chevalier Montrachet 2019</t>
  </si>
  <si>
    <t>Jean Marc Pillot Chevalier Montrachet 2016</t>
  </si>
  <si>
    <t>Jean Marc Pillot Chevalier Montrachet 2014</t>
  </si>
  <si>
    <t>Keller G-Max Riesling Trocken 2020</t>
    <phoneticPr fontId="6" type="noConversion"/>
  </si>
  <si>
    <t>Hudelot Noellat Clos de Vougeot 2014</t>
    <phoneticPr fontId="6" type="noConversion"/>
  </si>
  <si>
    <t>Henri Boillot Meursault 1er Clos Richemont 2019</t>
    <phoneticPr fontId="6" type="noConversion"/>
  </si>
  <si>
    <t>Jean Marc Millot Vosne Romanee 1er Les Suchots 2016</t>
    <phoneticPr fontId="6" type="noConversion"/>
  </si>
  <si>
    <t>Jean Marc Millot Vosne Romanee 1er Les Suchots 2015</t>
    <phoneticPr fontId="6" type="noConversion"/>
  </si>
  <si>
    <t>Jean Grivot Vosne Romanee 1er Reignots 2015</t>
    <phoneticPr fontId="6" type="noConversion"/>
  </si>
  <si>
    <t>Jean Grivot Vosne Romanee 1er Reignots 2012</t>
    <phoneticPr fontId="6" type="noConversion"/>
  </si>
  <si>
    <t>Jean Grivot Vosne Romanee 1er Reignots 2009</t>
    <phoneticPr fontId="6" type="noConversion"/>
  </si>
  <si>
    <t>Gosset Grand Reserve Rose 1990</t>
    <phoneticPr fontId="6" type="noConversion"/>
  </si>
  <si>
    <t>Egly Ouriet Blanc de Noirs Crayeres dis. 2017</t>
    <phoneticPr fontId="6" type="noConversion"/>
  </si>
  <si>
    <t>Jacquesson Ay Vauzelle Terme 1996</t>
    <phoneticPr fontId="6" type="noConversion"/>
  </si>
  <si>
    <t>Coche Dury Puligny Montrachet Enseigneres 2007</t>
  </si>
  <si>
    <t>Michel Colin Deleger Puligny Montrachet 1er Les Demoiselles 2004</t>
  </si>
  <si>
    <t>Vincent Girardin St Aubin 1er La Chateniere 2016</t>
  </si>
  <si>
    <t>Pierre Morey Meursault 1er Perrieres 2004</t>
  </si>
  <si>
    <t>Morey Blanc Meursault 1er Gouttes D'or 2004</t>
  </si>
  <si>
    <t>Robert Arnoux Vosne Romane 1er Suchots 1993</t>
    <phoneticPr fontId="6" type="noConversion"/>
  </si>
  <si>
    <t>Hubert de Montille Volnay 1er Mitans 1985</t>
  </si>
  <si>
    <t>Hubert de Montille Volnay 1er Taillepieds 1990</t>
  </si>
  <si>
    <t>1500ml</t>
    <phoneticPr fontId="6" type="noConversion"/>
  </si>
  <si>
    <t>Jayer Gilles Echezeaux du Dessus 1995</t>
    <phoneticPr fontId="6" type="noConversion"/>
  </si>
  <si>
    <t>Dominique Laurent Grands Echezeaux 2005</t>
  </si>
  <si>
    <t>Lucien Le Moine Chambolle Musigny 1er Amoureuses 2020</t>
  </si>
  <si>
    <t>Lucien Le Moine Chambolle Musigny 1er Amoureuses 2018</t>
    <phoneticPr fontId="6" type="noConversion"/>
  </si>
  <si>
    <t>Meo Camuzet Vosne Romanee 1er Brulees 2010</t>
    <phoneticPr fontId="6" type="noConversion"/>
  </si>
  <si>
    <t>Meo Camuzet Clos de Vougeot Pres Le Cellier 2009</t>
    <phoneticPr fontId="6" type="noConversion"/>
  </si>
  <si>
    <t>Keller Abts Erde 2023</t>
  </si>
  <si>
    <t>Roagna Barbaresco Paje Vecchie Viti 2012</t>
    <phoneticPr fontId="6" type="noConversion"/>
  </si>
  <si>
    <t>Roagna Barbaresco Crichet Paje 2008</t>
  </si>
  <si>
    <t>Miani Friulano 2015</t>
    <phoneticPr fontId="6" type="noConversion"/>
  </si>
  <si>
    <t>Miani Friulano 2018</t>
  </si>
  <si>
    <t>Miani Zitelle Sauvignon Blanc 2018</t>
  </si>
  <si>
    <t>Miani Buri Merlot 2012</t>
  </si>
  <si>
    <t>375ml</t>
    <phoneticPr fontId="6" type="noConversion"/>
  </si>
  <si>
    <t>Pierre Peters Blanc de Blancs Les Chetillons 2013</t>
    <phoneticPr fontId="6" type="noConversion"/>
  </si>
  <si>
    <t>Leflaive Puligny Montrachet 1er Combettes 2011</t>
    <phoneticPr fontId="6" type="noConversion"/>
  </si>
  <si>
    <t>Pierre-Yves Colin-Morey Meursault 1er Perrieres 2009</t>
    <phoneticPr fontId="6" type="noConversion"/>
  </si>
  <si>
    <t>Pierre-Yves Colin-Morey Meursault 1er Perrieres 2016</t>
    <phoneticPr fontId="6" type="noConversion"/>
  </si>
  <si>
    <t>Lucien Le Moine Batard-Montrachet 2016</t>
  </si>
  <si>
    <t>Armand Rousseau Gevrey Chambertin 1er Clos Saint Jacques 2004</t>
  </si>
  <si>
    <t>Hubert de Montille Volnay 1er Taillepieds 2019</t>
    <phoneticPr fontId="6" type="noConversion"/>
  </si>
  <si>
    <t>Dujac Clos de la Roche 2007</t>
    <phoneticPr fontId="6" type="noConversion"/>
  </si>
  <si>
    <t>Gerard Mugneret Vosne Romanee Cuvee Precolombiere 2022</t>
    <phoneticPr fontId="6" type="noConversion"/>
  </si>
  <si>
    <t>Joseph Drouhin Chambolle Musigny 1er Amoureuses 2019</t>
    <phoneticPr fontId="6" type="noConversion"/>
  </si>
  <si>
    <t>Joseph Drouhin Vosne Romanee 1er Les Petits Monts 2019</t>
  </si>
  <si>
    <t>Marchand-Grillot Ruchottes-Chambertin 2018</t>
    <phoneticPr fontId="6" type="noConversion"/>
  </si>
  <si>
    <t>Dom Ruinart Brut Rose 2009</t>
    <phoneticPr fontId="6" type="noConversion"/>
  </si>
  <si>
    <t>Louis Roederer Cristal Rose 2009</t>
  </si>
  <si>
    <t>Louis Roederer Cristal Rose 1996</t>
    <phoneticPr fontId="6" type="noConversion"/>
  </si>
  <si>
    <t>Pol Roger Cuvee Sir Winston Churchill 1998</t>
    <phoneticPr fontId="6" type="noConversion"/>
  </si>
  <si>
    <t>Bruno Giacosa Barbaresco Santo Stefano 2001</t>
    <phoneticPr fontId="6" type="noConversion"/>
  </si>
  <si>
    <t>Bruno Giacosa Barbaresco Santo Stefano 1995</t>
    <phoneticPr fontId="6" type="noConversion"/>
  </si>
  <si>
    <t>Bruno Giacosa Barbaresco Riserva Rabaja 2001</t>
    <phoneticPr fontId="6" type="noConversion"/>
  </si>
  <si>
    <t>Bruno Giacosa Barbaresco Riserva Asili 2004</t>
    <phoneticPr fontId="6" type="noConversion"/>
  </si>
  <si>
    <t>Gaja Barbaresco Sori Tildin 2007</t>
    <phoneticPr fontId="6" type="noConversion"/>
  </si>
  <si>
    <t>Giacomo Conterno Barolo Riserva Monfortino 2002</t>
  </si>
  <si>
    <t>Giuseppe Rinaldi Barolo Brunate 2011</t>
  </si>
  <si>
    <t>Giuseppe Rinaldi Barolo Brunate 2010</t>
    <phoneticPr fontId="6" type="noConversion"/>
  </si>
  <si>
    <t>Giuseppe Rinaldi Barolo Tre Tine 2010</t>
  </si>
  <si>
    <t>Luciano Sandrone Barolo Cannubi Boschis 2007</t>
  </si>
  <si>
    <t>Poggio di Sotto Brunello di Montalcino Riserva 2010</t>
    <phoneticPr fontId="6" type="noConversion"/>
  </si>
  <si>
    <t>Chateau Rayas Chateauneuf-du-Pape Reserve 2009</t>
    <phoneticPr fontId="6" type="noConversion"/>
  </si>
  <si>
    <t>Arnaud et Sophie Sirugue-Noellat Grands Echezeaux 2023</t>
    <phoneticPr fontId="6" type="noConversion"/>
  </si>
  <si>
    <t>Arnaud et Sophie Sirugue-Noellat Vosne-Romanee Les Petis Monts 2023</t>
    <phoneticPr fontId="6" type="noConversion"/>
  </si>
  <si>
    <t>Arnaud et Sophie Sirugue-Noellat Vosne-Romanee VV 2023</t>
  </si>
  <si>
    <t>Arnaud et Sophie Sirugue-Noellat Vosne-Romanee Les Barreaux 2023</t>
    <phoneticPr fontId="6" type="noConversion"/>
  </si>
  <si>
    <t>Arnaud et Sophie  Sirugue-Noellat Vosne-Romanee Harmonie 2023</t>
    <phoneticPr fontId="6" type="noConversion"/>
  </si>
  <si>
    <t>Bouchard Vosne Romanee 1er Reignots 1996 late release</t>
    <phoneticPr fontId="6" type="noConversion"/>
  </si>
  <si>
    <t>Bouchard Vosne Romanee 1er Reignots 1999 late release</t>
    <phoneticPr fontId="6" type="noConversion"/>
  </si>
  <si>
    <t>Michel Niellon Chevalier Montrachet 2021</t>
    <phoneticPr fontId="6" type="noConversion"/>
  </si>
  <si>
    <t>Hudelot Noellat Richebourg 2016</t>
    <phoneticPr fontId="6" type="noConversion"/>
  </si>
  <si>
    <t>Jean-Jacques Confuron Romanee St Vivant 2017</t>
    <phoneticPr fontId="6" type="noConversion"/>
  </si>
  <si>
    <t>Mongeard-Mugneret Echezeaux 2018</t>
    <phoneticPr fontId="6" type="noConversion"/>
  </si>
  <si>
    <t>Wittmann Westhofener Kirchspiel Riesling Grosses Gewachs 2015</t>
    <phoneticPr fontId="6" type="noConversion"/>
  </si>
  <si>
    <t>Keller G-Max Riesling Trocken 2016</t>
    <phoneticPr fontId="6" type="noConversion"/>
  </si>
  <si>
    <t>Keller G-Max Riesling Trocken 2015</t>
    <phoneticPr fontId="6" type="noConversion"/>
  </si>
  <si>
    <t>Arnoux Lachaux Vosne Romanee 1er Chaumes 2018</t>
    <phoneticPr fontId="6" type="noConversion"/>
  </si>
  <si>
    <t>Arnoux Lachaux Nuits St Georges 2018</t>
    <phoneticPr fontId="6" type="noConversion"/>
  </si>
  <si>
    <t>Comm. G. B. Burlotto Barolo Vigneto Monvigliero 2021</t>
    <phoneticPr fontId="6" type="noConversion"/>
  </si>
  <si>
    <t>G. B. Burlotto Barolo Cannubi 2021</t>
    <phoneticPr fontId="6" type="noConversion"/>
  </si>
  <si>
    <t>Leflaive Puligny Montrachet 1er Clavoillon 2014</t>
    <phoneticPr fontId="6" type="noConversion"/>
  </si>
  <si>
    <t>Mongeard Mugneret Clos de Vougeot 2019</t>
    <phoneticPr fontId="6" type="noConversion"/>
  </si>
  <si>
    <t>Soldera Brunello di Montalcino Case Basse 2005</t>
    <phoneticPr fontId="6" type="noConversion"/>
  </si>
  <si>
    <t>Pierre-Yves Colin-Morey Meursault 1er Perrieres 2010</t>
    <phoneticPr fontId="6" type="noConversion"/>
  </si>
  <si>
    <t>Dujac Morey St Denis Blanc 2023</t>
    <phoneticPr fontId="6" type="noConversion"/>
  </si>
  <si>
    <t>Dujac Puligny Montrachet 1er Les Combettes 2023</t>
    <phoneticPr fontId="6" type="noConversion"/>
  </si>
  <si>
    <t>Dujac Puligny Montrachet 1er Folatieres 2023</t>
    <phoneticPr fontId="6" type="noConversion"/>
  </si>
  <si>
    <t>Guffens-Heynen Macon Pierreclos Juliette et Les Vieilles de Chavigne 2018</t>
  </si>
  <si>
    <t>Guffens-Heynen Macon Pierreclos Juliette et Les Vieilles de Chavigne 2016</t>
    <phoneticPr fontId="6" type="noConversion"/>
  </si>
  <si>
    <t>Guffens-Heynen Pouilly Fuisse Premier Jus des Hauts de Vignes 2022</t>
  </si>
  <si>
    <t>Guffens-Heynen Pouilly Fuisse Premiers Jus des Premiers Crus 2023</t>
  </si>
  <si>
    <t>Guffens-Heynen Pouilly Fuisse Premiers Jus des Premiers Crus 2020</t>
    <phoneticPr fontId="6" type="noConversion"/>
  </si>
  <si>
    <t>Leflaive Batard Montrachet 2017</t>
    <phoneticPr fontId="6" type="noConversion"/>
  </si>
  <si>
    <t>Marc Colin Chassagne Montrachet 1er Cru Les Champs Gains 2002</t>
  </si>
  <si>
    <t>Marc Colin Chassagne Montrachet 1er Les Caillerets 2000</t>
  </si>
  <si>
    <t>Michel Colin-Deleger Puligny Montrachet 1er Cru Les Demoiselles 2015</t>
  </si>
  <si>
    <t>Roulot Meursault 1er Perrieres 2016</t>
    <phoneticPr fontId="6" type="noConversion"/>
  </si>
  <si>
    <t>Vincent Girardin Puligny Montrachet 1er Combettes 2020</t>
  </si>
  <si>
    <t>Dujac Vosne Romanee 1er Les Beaux Monts 2023</t>
    <phoneticPr fontId="6" type="noConversion"/>
  </si>
  <si>
    <t>Gros Frere et Seours Grands Echezeaux 2010</t>
    <phoneticPr fontId="6" type="noConversion"/>
  </si>
  <si>
    <t>Bizot Vosne Romanee 2014</t>
    <phoneticPr fontId="6" type="noConversion"/>
  </si>
  <si>
    <t>Faiveley Chambolle Musigny 1er Combe d'Orveaux 2013</t>
    <phoneticPr fontId="6" type="noConversion"/>
  </si>
  <si>
    <t>Mongeard Mugneret Echezeaux La Grande Complication Grand Cru 2019</t>
    <phoneticPr fontId="6" type="noConversion"/>
  </si>
  <si>
    <t>Mongeard Mugneret Vosne-Romanee 1er Cru Les Petits Monts 2023</t>
  </si>
  <si>
    <t>Egly Ouriet Blanc de Noirs Crayeres dis. 2011</t>
    <phoneticPr fontId="6" type="noConversion"/>
  </si>
  <si>
    <t>NV</t>
    <phoneticPr fontId="6" type="noConversion"/>
  </si>
  <si>
    <t>Henri Giraud PR90-21</t>
  </si>
  <si>
    <t>Krug Clos D'Ambonnay 2006</t>
  </si>
  <si>
    <t>Krug Clos du Mesnil 2003</t>
  </si>
  <si>
    <t>Krug Clos du Mesnil 1990</t>
    <phoneticPr fontId="6" type="noConversion"/>
  </si>
  <si>
    <t>Philipponnat Clos des Goisses Extra Brut 2008</t>
    <phoneticPr fontId="6" type="noConversion"/>
  </si>
  <si>
    <t>Vilmart &amp; Cie Blanches Voies 2012</t>
  </si>
  <si>
    <t>Chateau Rayas Chateauneuf-du-Pape Reserve 2014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</si>
</sst>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6" formatCode="_-* #,##0.00_-;\-* #,##0.00_-;_-* &quot;-&quot;??_-;_-@_-"/>
  </numFmts>
  <fonts count="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i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16">
    <xf numFmtId="0" fontId="0" fillId="0" borderId="0" xfId="0"/>
    <xf numFmtId="176" fontId="0" fillId="0" borderId="0" xfId="1" applyFont="1" applyFill="1"/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6" fontId="0" fillId="0" borderId="0" xfId="1" applyFont="1" applyFill="1" applyBorder="1"/>
    <xf numFmtId="176" fontId="4" fillId="0" borderId="0" xfId="1" applyFont="1" applyFill="1"/>
    <xf numFmtId="0" fontId="0" fillId="0" borderId="0" xfId="0" applyAlignment="1">
      <alignment wrapText="1"/>
    </xf>
    <xf numFmtId="176" fontId="0" fillId="0" borderId="0" xfId="1" applyFont="1"/>
    <xf numFmtId="0" fontId="4" fillId="0" borderId="0" xfId="0" applyFont="1" applyAlignment="1">
      <alignment wrapText="1"/>
    </xf>
    <xf numFmtId="43" fontId="0" fillId="0" borderId="0" xfId="0" applyNumberFormat="1"/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B5BB-FF7E-430C-80E8-F28D89AEFF46}">
  <sheetPr codeName="工作表1"/>
  <dimension ref="A1:F1043"/>
  <sheetViews>
    <sheetView tabSelected="1" topLeftCell="A904" zoomScale="70" zoomScaleNormal="70" workbookViewId="0">
      <selection activeCell="E906" sqref="E906"/>
    </sheetView>
  </sheetViews>
  <sheetFormatPr defaultRowHeight="17" x14ac:dyDescent="0.4"/>
  <cols>
    <col min="1" max="1" width="9.81640625" bestFit="1" customWidth="1"/>
    <col min="2" max="2" width="72" bestFit="1" customWidth="1"/>
    <col min="3" max="3" width="12.90625" customWidth="1"/>
    <col min="5" max="5" width="14.26953125" style="1" bestFit="1" customWidth="1"/>
    <col min="6" max="7" width="9.81640625" bestFit="1" customWidth="1"/>
  </cols>
  <sheetData>
    <row r="1" spans="1:5" x14ac:dyDescent="0.4">
      <c r="A1" t="s">
        <v>364</v>
      </c>
      <c r="C1" t="s">
        <v>365</v>
      </c>
      <c r="D1" t="s">
        <v>31</v>
      </c>
      <c r="E1" s="1" t="s">
        <v>30</v>
      </c>
    </row>
    <row r="2" spans="1:5" x14ac:dyDescent="0.4">
      <c r="B2" s="5" t="s">
        <v>0</v>
      </c>
      <c r="C2" s="5"/>
    </row>
    <row r="3" spans="1:5" x14ac:dyDescent="0.4">
      <c r="B3" s="6" t="s">
        <v>1</v>
      </c>
      <c r="C3" s="6"/>
    </row>
    <row r="4" spans="1:5" x14ac:dyDescent="0.4">
      <c r="A4">
        <v>1996</v>
      </c>
      <c r="B4" s="7" t="s">
        <v>593</v>
      </c>
      <c r="C4" t="s">
        <v>366</v>
      </c>
      <c r="D4">
        <v>1</v>
      </c>
      <c r="E4" s="1">
        <v>6800</v>
      </c>
    </row>
    <row r="5" spans="1:5" x14ac:dyDescent="0.4">
      <c r="A5">
        <v>1990</v>
      </c>
      <c r="B5" s="7" t="s">
        <v>455</v>
      </c>
      <c r="C5" t="s">
        <v>366</v>
      </c>
      <c r="D5">
        <v>1</v>
      </c>
      <c r="E5" s="1">
        <v>10380</v>
      </c>
    </row>
    <row r="6" spans="1:5" x14ac:dyDescent="0.4">
      <c r="A6">
        <v>1989</v>
      </c>
      <c r="B6" s="7" t="s">
        <v>349</v>
      </c>
      <c r="C6" t="s">
        <v>366</v>
      </c>
      <c r="D6">
        <v>1</v>
      </c>
      <c r="E6" s="1">
        <v>12500</v>
      </c>
    </row>
    <row r="7" spans="1:5" x14ac:dyDescent="0.4">
      <c r="A7">
        <v>2002</v>
      </c>
      <c r="B7" s="8" t="s">
        <v>955</v>
      </c>
      <c r="C7" t="s">
        <v>366</v>
      </c>
      <c r="D7">
        <v>1</v>
      </c>
      <c r="E7" s="1">
        <v>9800</v>
      </c>
    </row>
    <row r="8" spans="1:5" x14ac:dyDescent="0.4">
      <c r="A8">
        <v>2014</v>
      </c>
      <c r="B8" s="7" t="s">
        <v>57</v>
      </c>
      <c r="C8" t="s">
        <v>366</v>
      </c>
      <c r="D8">
        <v>3</v>
      </c>
      <c r="E8" s="1">
        <v>1700</v>
      </c>
    </row>
    <row r="9" spans="1:5" x14ac:dyDescent="0.4">
      <c r="A9">
        <v>2013</v>
      </c>
      <c r="B9" s="7" t="s">
        <v>348</v>
      </c>
      <c r="C9" t="s">
        <v>366</v>
      </c>
      <c r="D9">
        <v>1</v>
      </c>
      <c r="E9" s="1">
        <v>3900</v>
      </c>
    </row>
    <row r="10" spans="1:5" x14ac:dyDescent="0.4">
      <c r="A10">
        <v>2011</v>
      </c>
      <c r="B10" s="7" t="s">
        <v>877</v>
      </c>
      <c r="C10" t="s">
        <v>366</v>
      </c>
      <c r="D10">
        <v>1</v>
      </c>
      <c r="E10" s="1">
        <v>3500</v>
      </c>
    </row>
    <row r="11" spans="1:5" x14ac:dyDescent="0.4">
      <c r="A11">
        <v>2006</v>
      </c>
      <c r="B11" s="7" t="s">
        <v>719</v>
      </c>
      <c r="C11" t="s">
        <v>366</v>
      </c>
      <c r="D11">
        <v>1</v>
      </c>
      <c r="E11" s="1">
        <v>4500</v>
      </c>
    </row>
    <row r="12" spans="1:5" x14ac:dyDescent="0.4">
      <c r="A12">
        <v>1997</v>
      </c>
      <c r="B12" s="7" t="s">
        <v>417</v>
      </c>
      <c r="C12" t="s">
        <v>367</v>
      </c>
      <c r="D12">
        <v>1</v>
      </c>
      <c r="E12" s="1">
        <v>11000</v>
      </c>
    </row>
    <row r="13" spans="1:5" x14ac:dyDescent="0.4">
      <c r="A13">
        <v>1990</v>
      </c>
      <c r="B13" s="7" t="s">
        <v>371</v>
      </c>
      <c r="C13" s="7" t="s">
        <v>367</v>
      </c>
      <c r="D13">
        <v>1</v>
      </c>
      <c r="E13" s="1">
        <v>10000</v>
      </c>
    </row>
    <row r="14" spans="1:5" x14ac:dyDescent="0.4">
      <c r="A14">
        <v>1989</v>
      </c>
      <c r="B14" s="7" t="s">
        <v>372</v>
      </c>
      <c r="C14" s="7" t="s">
        <v>367</v>
      </c>
      <c r="D14">
        <v>1</v>
      </c>
      <c r="E14" s="1">
        <v>10000</v>
      </c>
    </row>
    <row r="15" spans="1:5" x14ac:dyDescent="0.4">
      <c r="A15">
        <v>2011</v>
      </c>
      <c r="B15" s="8" t="s">
        <v>956</v>
      </c>
      <c r="C15" t="s">
        <v>366</v>
      </c>
      <c r="D15">
        <v>1</v>
      </c>
      <c r="E15" s="1">
        <v>3000</v>
      </c>
    </row>
    <row r="16" spans="1:5" x14ac:dyDescent="0.4">
      <c r="A16">
        <v>2010</v>
      </c>
      <c r="B16" s="8" t="s">
        <v>957</v>
      </c>
      <c r="C16" t="s">
        <v>366</v>
      </c>
      <c r="D16">
        <v>1</v>
      </c>
      <c r="E16" s="1">
        <v>4800</v>
      </c>
    </row>
    <row r="17" spans="1:5" x14ac:dyDescent="0.4">
      <c r="A17">
        <v>2010</v>
      </c>
      <c r="B17" s="8" t="s">
        <v>958</v>
      </c>
      <c r="C17" t="s">
        <v>366</v>
      </c>
      <c r="D17">
        <v>1</v>
      </c>
      <c r="E17" s="1">
        <v>3800</v>
      </c>
    </row>
    <row r="18" spans="1:5" x14ac:dyDescent="0.4">
      <c r="A18">
        <v>2005</v>
      </c>
      <c r="B18" t="s">
        <v>43</v>
      </c>
      <c r="C18" t="s">
        <v>366</v>
      </c>
      <c r="D18">
        <v>2</v>
      </c>
      <c r="E18" s="1">
        <v>5350</v>
      </c>
    </row>
    <row r="19" spans="1:5" x14ac:dyDescent="0.4">
      <c r="A19">
        <v>2005</v>
      </c>
      <c r="B19" t="s">
        <v>483</v>
      </c>
      <c r="C19" t="s">
        <v>367</v>
      </c>
      <c r="D19">
        <v>1</v>
      </c>
      <c r="E19" s="1">
        <v>2800</v>
      </c>
    </row>
    <row r="20" spans="1:5" x14ac:dyDescent="0.4">
      <c r="A20">
        <v>1978</v>
      </c>
      <c r="B20" t="s">
        <v>347</v>
      </c>
      <c r="C20" t="s">
        <v>366</v>
      </c>
      <c r="D20">
        <v>1</v>
      </c>
      <c r="E20" s="1">
        <v>4500</v>
      </c>
    </row>
    <row r="21" spans="1:5" x14ac:dyDescent="0.4">
      <c r="A21">
        <v>2006</v>
      </c>
      <c r="B21" t="s">
        <v>484</v>
      </c>
      <c r="C21" t="s">
        <v>367</v>
      </c>
      <c r="D21">
        <v>1</v>
      </c>
      <c r="E21" s="1">
        <v>4600</v>
      </c>
    </row>
    <row r="22" spans="1:5" x14ac:dyDescent="0.4">
      <c r="A22">
        <v>2015</v>
      </c>
      <c r="B22" t="s">
        <v>456</v>
      </c>
      <c r="C22" t="s">
        <v>366</v>
      </c>
      <c r="D22">
        <v>6</v>
      </c>
      <c r="E22" s="1">
        <v>2650</v>
      </c>
    </row>
    <row r="23" spans="1:5" x14ac:dyDescent="0.4">
      <c r="A23">
        <v>2012</v>
      </c>
      <c r="B23" t="s">
        <v>87</v>
      </c>
      <c r="C23" t="s">
        <v>366</v>
      </c>
      <c r="D23">
        <v>5</v>
      </c>
      <c r="E23" s="1">
        <f>1250</f>
        <v>1250</v>
      </c>
    </row>
    <row r="24" spans="1:5" x14ac:dyDescent="0.4">
      <c r="A24">
        <v>2008</v>
      </c>
      <c r="B24" s="7" t="s">
        <v>722</v>
      </c>
      <c r="C24" t="s">
        <v>366</v>
      </c>
      <c r="D24">
        <v>2</v>
      </c>
      <c r="E24" s="1">
        <v>2100</v>
      </c>
    </row>
    <row r="25" spans="1:5" x14ac:dyDescent="0.4">
      <c r="A25">
        <v>2021</v>
      </c>
      <c r="B25" t="s">
        <v>978</v>
      </c>
      <c r="C25" t="s">
        <v>366</v>
      </c>
      <c r="D25">
        <v>5</v>
      </c>
      <c r="E25" s="1">
        <v>3100</v>
      </c>
    </row>
    <row r="26" spans="1:5" x14ac:dyDescent="0.4">
      <c r="A26">
        <v>2004</v>
      </c>
      <c r="B26" t="s">
        <v>878</v>
      </c>
      <c r="C26" t="s">
        <v>366</v>
      </c>
      <c r="D26">
        <v>2</v>
      </c>
      <c r="E26" s="1">
        <v>3200</v>
      </c>
    </row>
    <row r="27" spans="1:5" x14ac:dyDescent="0.4">
      <c r="A27">
        <v>2006</v>
      </c>
      <c r="B27" t="s">
        <v>373</v>
      </c>
      <c r="C27" s="7" t="s">
        <v>367</v>
      </c>
      <c r="D27">
        <v>2</v>
      </c>
      <c r="E27" s="1">
        <v>4800</v>
      </c>
    </row>
    <row r="28" spans="1:5" x14ac:dyDescent="0.4">
      <c r="A28">
        <v>2007</v>
      </c>
      <c r="B28" t="s">
        <v>626</v>
      </c>
      <c r="C28" s="7" t="s">
        <v>367</v>
      </c>
      <c r="D28">
        <v>1</v>
      </c>
      <c r="E28" s="1">
        <v>3700</v>
      </c>
    </row>
    <row r="29" spans="1:5" x14ac:dyDescent="0.4">
      <c r="A29">
        <v>2006</v>
      </c>
      <c r="B29" t="s">
        <v>627</v>
      </c>
      <c r="C29" s="7" t="s">
        <v>367</v>
      </c>
      <c r="D29">
        <v>2</v>
      </c>
      <c r="E29" s="1">
        <v>3500</v>
      </c>
    </row>
    <row r="30" spans="1:5" x14ac:dyDescent="0.4">
      <c r="A30">
        <v>2007</v>
      </c>
      <c r="B30" t="s">
        <v>625</v>
      </c>
      <c r="C30" t="s">
        <v>366</v>
      </c>
      <c r="D30">
        <v>2</v>
      </c>
      <c r="E30" s="1">
        <v>1520</v>
      </c>
    </row>
    <row r="31" spans="1:5" x14ac:dyDescent="0.4">
      <c r="A31">
        <v>2006</v>
      </c>
      <c r="B31" t="s">
        <v>675</v>
      </c>
      <c r="C31" t="s">
        <v>366</v>
      </c>
      <c r="D31">
        <v>2</v>
      </c>
      <c r="E31" s="1">
        <v>2100</v>
      </c>
    </row>
    <row r="32" spans="1:5" x14ac:dyDescent="0.4">
      <c r="A32">
        <v>1998</v>
      </c>
      <c r="B32" t="s">
        <v>674</v>
      </c>
      <c r="C32" t="s">
        <v>366</v>
      </c>
      <c r="D32">
        <v>2</v>
      </c>
      <c r="E32" s="1">
        <v>1850</v>
      </c>
    </row>
    <row r="33" spans="1:5" x14ac:dyDescent="0.4">
      <c r="A33">
        <v>2021</v>
      </c>
      <c r="B33" t="s">
        <v>979</v>
      </c>
      <c r="C33" t="s">
        <v>366</v>
      </c>
      <c r="D33">
        <v>3</v>
      </c>
      <c r="E33" s="1">
        <v>2900</v>
      </c>
    </row>
    <row r="34" spans="1:5" x14ac:dyDescent="0.4">
      <c r="A34">
        <v>2007</v>
      </c>
      <c r="B34" s="8" t="s">
        <v>959</v>
      </c>
      <c r="C34" t="s">
        <v>366</v>
      </c>
      <c r="D34">
        <v>2</v>
      </c>
      <c r="E34" s="1">
        <v>1800</v>
      </c>
    </row>
    <row r="35" spans="1:5" x14ac:dyDescent="0.4">
      <c r="A35">
        <v>2013</v>
      </c>
      <c r="B35" t="s">
        <v>430</v>
      </c>
      <c r="C35" t="s">
        <v>366</v>
      </c>
      <c r="D35">
        <v>1</v>
      </c>
      <c r="E35" s="1">
        <v>1600</v>
      </c>
    </row>
    <row r="36" spans="1:5" x14ac:dyDescent="0.4">
      <c r="A36" t="s">
        <v>370</v>
      </c>
    </row>
    <row r="37" spans="1:5" x14ac:dyDescent="0.4">
      <c r="B37" s="6" t="s">
        <v>2</v>
      </c>
      <c r="C37" s="6"/>
    </row>
    <row r="38" spans="1:5" x14ac:dyDescent="0.4">
      <c r="A38">
        <v>2008</v>
      </c>
      <c r="B38" s="12" t="s">
        <v>928</v>
      </c>
      <c r="C38" t="s">
        <v>366</v>
      </c>
      <c r="D38">
        <v>4</v>
      </c>
      <c r="E38" s="1">
        <v>9300</v>
      </c>
    </row>
    <row r="39" spans="1:5" x14ac:dyDescent="0.4">
      <c r="A39">
        <v>2004</v>
      </c>
      <c r="B39" s="7" t="s">
        <v>953</v>
      </c>
      <c r="C39" t="s">
        <v>366</v>
      </c>
      <c r="D39">
        <v>1</v>
      </c>
      <c r="E39" s="1">
        <v>5500</v>
      </c>
    </row>
    <row r="40" spans="1:5" x14ac:dyDescent="0.4">
      <c r="A40">
        <v>2000</v>
      </c>
      <c r="B40" s="7" t="s">
        <v>720</v>
      </c>
      <c r="C40" t="s">
        <v>366</v>
      </c>
      <c r="D40">
        <v>1</v>
      </c>
      <c r="E40" s="1">
        <v>5100</v>
      </c>
    </row>
    <row r="41" spans="1:5" x14ac:dyDescent="0.4">
      <c r="A41">
        <v>2007</v>
      </c>
      <c r="B41" s="7" t="s">
        <v>954</v>
      </c>
      <c r="C41" t="s">
        <v>366</v>
      </c>
      <c r="D41">
        <v>1</v>
      </c>
      <c r="E41" s="1">
        <v>4500</v>
      </c>
    </row>
    <row r="42" spans="1:5" x14ac:dyDescent="0.4">
      <c r="A42">
        <v>1982</v>
      </c>
      <c r="B42" s="7" t="s">
        <v>843</v>
      </c>
      <c r="C42" t="s">
        <v>366</v>
      </c>
      <c r="D42">
        <v>3</v>
      </c>
      <c r="E42" s="1">
        <v>4500</v>
      </c>
    </row>
    <row r="43" spans="1:5" x14ac:dyDescent="0.4">
      <c r="A43">
        <v>2001</v>
      </c>
      <c r="B43" s="7" t="s">
        <v>952</v>
      </c>
      <c r="C43" t="s">
        <v>366</v>
      </c>
      <c r="D43">
        <v>1</v>
      </c>
      <c r="E43" s="1">
        <v>6500</v>
      </c>
    </row>
    <row r="44" spans="1:5" x14ac:dyDescent="0.4">
      <c r="A44">
        <v>1998</v>
      </c>
      <c r="B44" s="7" t="s">
        <v>119</v>
      </c>
      <c r="C44" t="s">
        <v>366</v>
      </c>
      <c r="D44" s="7">
        <v>1</v>
      </c>
      <c r="E44" s="11">
        <v>4800</v>
      </c>
    </row>
    <row r="45" spans="1:5" x14ac:dyDescent="0.4">
      <c r="A45">
        <v>2001</v>
      </c>
      <c r="B45" t="s">
        <v>950</v>
      </c>
      <c r="C45" t="s">
        <v>366</v>
      </c>
      <c r="D45" s="7">
        <v>3</v>
      </c>
      <c r="E45" s="11">
        <f>2200</f>
        <v>2200</v>
      </c>
    </row>
    <row r="46" spans="1:5" x14ac:dyDescent="0.4">
      <c r="A46">
        <v>1995</v>
      </c>
      <c r="B46" t="s">
        <v>951</v>
      </c>
      <c r="C46" t="s">
        <v>366</v>
      </c>
      <c r="D46">
        <v>1</v>
      </c>
      <c r="E46" s="1">
        <v>3000</v>
      </c>
    </row>
    <row r="47" spans="1:5" x14ac:dyDescent="0.4">
      <c r="A47">
        <v>2012</v>
      </c>
      <c r="B47" s="12" t="s">
        <v>927</v>
      </c>
      <c r="C47" t="s">
        <v>366</v>
      </c>
      <c r="D47">
        <v>3</v>
      </c>
      <c r="E47" s="1">
        <v>2200</v>
      </c>
    </row>
    <row r="48" spans="1:5" x14ac:dyDescent="0.4">
      <c r="A48">
        <v>2001</v>
      </c>
      <c r="B48" t="s">
        <v>678</v>
      </c>
      <c r="C48" t="s">
        <v>366</v>
      </c>
      <c r="D48">
        <v>1</v>
      </c>
      <c r="E48" s="1">
        <v>1450</v>
      </c>
    </row>
    <row r="49" spans="1:5" x14ac:dyDescent="0.4">
      <c r="A49">
        <v>1999</v>
      </c>
      <c r="B49" t="s">
        <v>359</v>
      </c>
      <c r="C49" t="s">
        <v>366</v>
      </c>
      <c r="D49">
        <v>6</v>
      </c>
      <c r="E49" s="1">
        <f>1400</f>
        <v>1400</v>
      </c>
    </row>
    <row r="50" spans="1:5" x14ac:dyDescent="0.4">
      <c r="A50">
        <v>1999</v>
      </c>
      <c r="B50" t="s">
        <v>360</v>
      </c>
      <c r="C50" t="s">
        <v>366</v>
      </c>
      <c r="D50">
        <v>12</v>
      </c>
      <c r="E50" s="1">
        <f>1350</f>
        <v>1350</v>
      </c>
    </row>
    <row r="51" spans="1:5" x14ac:dyDescent="0.4">
      <c r="A51" t="s">
        <v>370</v>
      </c>
    </row>
    <row r="52" spans="1:5" x14ac:dyDescent="0.4">
      <c r="B52" s="6" t="s">
        <v>3</v>
      </c>
      <c r="C52" s="6"/>
    </row>
    <row r="53" spans="1:5" x14ac:dyDescent="0.4">
      <c r="A53">
        <v>2005</v>
      </c>
      <c r="B53" s="7" t="s">
        <v>982</v>
      </c>
      <c r="C53" s="7" t="s">
        <v>366</v>
      </c>
      <c r="D53">
        <v>1</v>
      </c>
      <c r="E53" s="1">
        <v>8700</v>
      </c>
    </row>
    <row r="54" spans="1:5" x14ac:dyDescent="0.4">
      <c r="A54">
        <v>2019</v>
      </c>
      <c r="B54" s="8" t="s">
        <v>442</v>
      </c>
      <c r="C54" s="7" t="s">
        <v>367</v>
      </c>
      <c r="D54">
        <v>2</v>
      </c>
      <c r="E54" s="1">
        <v>6000</v>
      </c>
    </row>
    <row r="55" spans="1:5" x14ac:dyDescent="0.4">
      <c r="A55">
        <v>2019</v>
      </c>
      <c r="B55" s="8" t="s">
        <v>592</v>
      </c>
      <c r="C55" t="s">
        <v>366</v>
      </c>
      <c r="D55">
        <v>6</v>
      </c>
      <c r="E55" s="1">
        <f>2900</f>
        <v>2900</v>
      </c>
    </row>
    <row r="56" spans="1:5" x14ac:dyDescent="0.4">
      <c r="A56">
        <v>2016</v>
      </c>
      <c r="B56" s="8" t="s">
        <v>374</v>
      </c>
      <c r="C56" s="8" t="s">
        <v>367</v>
      </c>
      <c r="D56">
        <v>2</v>
      </c>
      <c r="E56" s="1">
        <v>6800</v>
      </c>
    </row>
    <row r="57" spans="1:5" x14ac:dyDescent="0.4">
      <c r="A57">
        <v>2015</v>
      </c>
      <c r="B57" s="12" t="s">
        <v>676</v>
      </c>
      <c r="C57" t="s">
        <v>366</v>
      </c>
      <c r="D57">
        <v>1</v>
      </c>
      <c r="E57" s="1">
        <v>3500</v>
      </c>
    </row>
    <row r="58" spans="1:5" x14ac:dyDescent="0.4">
      <c r="A58">
        <v>2010</v>
      </c>
      <c r="B58" s="12" t="s">
        <v>960</v>
      </c>
      <c r="C58" t="s">
        <v>366</v>
      </c>
      <c r="D58">
        <v>1</v>
      </c>
      <c r="E58" s="1">
        <v>4300</v>
      </c>
    </row>
    <row r="59" spans="1:5" x14ac:dyDescent="0.4">
      <c r="A59">
        <v>2006</v>
      </c>
      <c r="B59" s="12" t="s">
        <v>895</v>
      </c>
      <c r="C59" t="s">
        <v>366</v>
      </c>
      <c r="D59">
        <v>1</v>
      </c>
      <c r="E59" s="1">
        <v>4800</v>
      </c>
    </row>
    <row r="60" spans="1:5" x14ac:dyDescent="0.4">
      <c r="A60">
        <v>2005</v>
      </c>
      <c r="B60" s="12" t="s">
        <v>896</v>
      </c>
      <c r="C60" t="s">
        <v>366</v>
      </c>
      <c r="D60">
        <v>1</v>
      </c>
      <c r="E60" s="1">
        <v>3500</v>
      </c>
    </row>
    <row r="61" spans="1:5" x14ac:dyDescent="0.4">
      <c r="A61">
        <v>2013</v>
      </c>
      <c r="B61" s="7" t="s">
        <v>721</v>
      </c>
      <c r="C61" t="s">
        <v>366</v>
      </c>
      <c r="D61">
        <v>6</v>
      </c>
      <c r="E61" s="1">
        <v>1650</v>
      </c>
    </row>
    <row r="62" spans="1:5" x14ac:dyDescent="0.4">
      <c r="A62">
        <v>2010</v>
      </c>
      <c r="B62" s="8" t="s">
        <v>562</v>
      </c>
      <c r="C62" t="s">
        <v>366</v>
      </c>
      <c r="D62">
        <v>5</v>
      </c>
      <c r="E62" s="1">
        <v>1200</v>
      </c>
    </row>
    <row r="63" spans="1:5" x14ac:dyDescent="0.4">
      <c r="A63">
        <v>2013</v>
      </c>
      <c r="B63" t="s">
        <v>56</v>
      </c>
      <c r="C63" t="s">
        <v>366</v>
      </c>
      <c r="D63">
        <v>6</v>
      </c>
      <c r="E63" s="1">
        <f>1350</f>
        <v>1350</v>
      </c>
    </row>
    <row r="64" spans="1:5" ht="17.5" customHeight="1" x14ac:dyDescent="0.4">
      <c r="A64">
        <v>2006</v>
      </c>
      <c r="B64" t="s">
        <v>453</v>
      </c>
      <c r="C64" t="s">
        <v>366</v>
      </c>
      <c r="D64">
        <v>2</v>
      </c>
      <c r="E64" s="1">
        <v>2400</v>
      </c>
    </row>
    <row r="65" spans="1:5" ht="17.5" customHeight="1" x14ac:dyDescent="0.4">
      <c r="A65">
        <v>2001</v>
      </c>
      <c r="B65" t="s">
        <v>629</v>
      </c>
      <c r="C65" t="s">
        <v>366</v>
      </c>
      <c r="D65">
        <v>1</v>
      </c>
      <c r="E65" s="1">
        <v>2100</v>
      </c>
    </row>
    <row r="66" spans="1:5" ht="17.5" customHeight="1" x14ac:dyDescent="0.4">
      <c r="A66">
        <v>1999</v>
      </c>
      <c r="B66" t="s">
        <v>628</v>
      </c>
      <c r="C66" t="s">
        <v>366</v>
      </c>
      <c r="D66">
        <v>1</v>
      </c>
      <c r="E66" s="1">
        <v>2000</v>
      </c>
    </row>
    <row r="67" spans="1:5" x14ac:dyDescent="0.4">
      <c r="A67">
        <v>2006</v>
      </c>
      <c r="B67" t="s">
        <v>454</v>
      </c>
      <c r="C67" t="s">
        <v>366</v>
      </c>
      <c r="D67">
        <v>3</v>
      </c>
      <c r="E67" s="1">
        <v>1900</v>
      </c>
    </row>
    <row r="68" spans="1:5" x14ac:dyDescent="0.4">
      <c r="A68">
        <v>2012</v>
      </c>
      <c r="B68" t="s">
        <v>728</v>
      </c>
      <c r="C68" t="s">
        <v>366</v>
      </c>
      <c r="D68">
        <v>5</v>
      </c>
      <c r="E68" s="1">
        <v>900</v>
      </c>
    </row>
    <row r="69" spans="1:5" x14ac:dyDescent="0.4">
      <c r="A69">
        <v>2011</v>
      </c>
      <c r="B69" t="s">
        <v>793</v>
      </c>
      <c r="C69" t="s">
        <v>366</v>
      </c>
      <c r="D69">
        <v>18</v>
      </c>
      <c r="E69" s="1">
        <v>800</v>
      </c>
    </row>
    <row r="70" spans="1:5" x14ac:dyDescent="0.4">
      <c r="A70">
        <v>2008</v>
      </c>
      <c r="B70" t="s">
        <v>729</v>
      </c>
      <c r="C70" t="s">
        <v>366</v>
      </c>
      <c r="D70">
        <v>6</v>
      </c>
      <c r="E70" s="1">
        <v>900</v>
      </c>
    </row>
    <row r="72" spans="1:5" x14ac:dyDescent="0.4">
      <c r="A72" t="s">
        <v>370</v>
      </c>
    </row>
    <row r="73" spans="1:5" x14ac:dyDescent="0.4">
      <c r="B73" s="6" t="s">
        <v>11</v>
      </c>
      <c r="C73" s="6"/>
    </row>
    <row r="74" spans="1:5" x14ac:dyDescent="0.4">
      <c r="A74">
        <v>2006</v>
      </c>
      <c r="B74" s="7" t="s">
        <v>778</v>
      </c>
      <c r="C74" t="s">
        <v>366</v>
      </c>
      <c r="D74">
        <v>2</v>
      </c>
      <c r="E74" s="1">
        <v>4200</v>
      </c>
    </row>
    <row r="75" spans="1:5" x14ac:dyDescent="0.4">
      <c r="A75">
        <v>2018</v>
      </c>
      <c r="B75" t="s">
        <v>469</v>
      </c>
      <c r="C75" t="s">
        <v>366</v>
      </c>
      <c r="D75">
        <v>2</v>
      </c>
      <c r="E75" s="1">
        <v>1000</v>
      </c>
    </row>
    <row r="76" spans="1:5" x14ac:dyDescent="0.4">
      <c r="A76">
        <v>2017</v>
      </c>
      <c r="B76" t="s">
        <v>470</v>
      </c>
      <c r="C76" t="s">
        <v>366</v>
      </c>
      <c r="D76">
        <v>5</v>
      </c>
      <c r="E76" s="1">
        <v>1100</v>
      </c>
    </row>
    <row r="77" spans="1:5" x14ac:dyDescent="0.4">
      <c r="A77">
        <v>2001</v>
      </c>
      <c r="B77" t="s">
        <v>471</v>
      </c>
      <c r="C77" t="s">
        <v>366</v>
      </c>
      <c r="D77">
        <v>5</v>
      </c>
      <c r="E77" s="1">
        <v>2600</v>
      </c>
    </row>
    <row r="78" spans="1:5" x14ac:dyDescent="0.4">
      <c r="A78">
        <v>2001</v>
      </c>
      <c r="B78" t="s">
        <v>471</v>
      </c>
      <c r="C78" t="s">
        <v>366</v>
      </c>
      <c r="D78">
        <v>1</v>
      </c>
      <c r="E78" s="1">
        <v>2600</v>
      </c>
    </row>
    <row r="79" spans="1:5" x14ac:dyDescent="0.4">
      <c r="A79">
        <v>2000</v>
      </c>
      <c r="B79" t="s">
        <v>661</v>
      </c>
      <c r="C79" t="s">
        <v>366</v>
      </c>
      <c r="D79">
        <v>3</v>
      </c>
      <c r="E79" s="1">
        <v>2400</v>
      </c>
    </row>
    <row r="80" spans="1:5" x14ac:dyDescent="0.4">
      <c r="A80">
        <v>1983</v>
      </c>
      <c r="B80" t="s">
        <v>472</v>
      </c>
      <c r="C80" t="s">
        <v>366</v>
      </c>
      <c r="D80">
        <v>1</v>
      </c>
      <c r="E80" s="1">
        <v>3800</v>
      </c>
    </row>
    <row r="81" spans="1:5" x14ac:dyDescent="0.4">
      <c r="A81">
        <v>2015</v>
      </c>
      <c r="B81" s="12" t="s">
        <v>929</v>
      </c>
      <c r="C81" t="s">
        <v>366</v>
      </c>
      <c r="D81">
        <v>1</v>
      </c>
      <c r="E81" s="1">
        <v>1300</v>
      </c>
    </row>
    <row r="82" spans="1:5" x14ac:dyDescent="0.4">
      <c r="A82">
        <v>2018</v>
      </c>
      <c r="B82" s="12" t="s">
        <v>930</v>
      </c>
      <c r="C82" t="s">
        <v>366</v>
      </c>
      <c r="D82">
        <v>3</v>
      </c>
      <c r="E82" s="1">
        <v>1200</v>
      </c>
    </row>
    <row r="83" spans="1:5" x14ac:dyDescent="0.4">
      <c r="A83">
        <v>2018</v>
      </c>
      <c r="B83" s="12" t="s">
        <v>931</v>
      </c>
      <c r="C83" t="s">
        <v>366</v>
      </c>
      <c r="D83">
        <v>1</v>
      </c>
      <c r="E83" s="1">
        <v>1500</v>
      </c>
    </row>
    <row r="84" spans="1:5" x14ac:dyDescent="0.4">
      <c r="A84">
        <v>2012</v>
      </c>
      <c r="B84" s="12" t="s">
        <v>932</v>
      </c>
      <c r="C84" t="s">
        <v>366</v>
      </c>
      <c r="D84">
        <v>3</v>
      </c>
      <c r="E84" s="1">
        <v>2700</v>
      </c>
    </row>
    <row r="85" spans="1:5" x14ac:dyDescent="0.4">
      <c r="B85" s="12"/>
    </row>
    <row r="86" spans="1:5" x14ac:dyDescent="0.4">
      <c r="B86" s="5" t="s">
        <v>4</v>
      </c>
      <c r="C86" s="5"/>
    </row>
    <row r="87" spans="1:5" x14ac:dyDescent="0.4">
      <c r="A87" t="s">
        <v>370</v>
      </c>
      <c r="B87" s="5"/>
      <c r="C87" s="5"/>
    </row>
    <row r="88" spans="1:5" x14ac:dyDescent="0.4">
      <c r="B88" s="6" t="s">
        <v>5</v>
      </c>
      <c r="C88" s="6"/>
    </row>
    <row r="89" spans="1:5" x14ac:dyDescent="0.4">
      <c r="A89">
        <v>2008</v>
      </c>
      <c r="B89" s="7" t="s">
        <v>61</v>
      </c>
      <c r="C89" t="s">
        <v>366</v>
      </c>
      <c r="D89">
        <v>1</v>
      </c>
      <c r="E89" s="1">
        <v>48000</v>
      </c>
    </row>
    <row r="90" spans="1:5" x14ac:dyDescent="0.4">
      <c r="A90">
        <v>1998</v>
      </c>
      <c r="B90" s="7" t="s">
        <v>65</v>
      </c>
      <c r="C90" t="s">
        <v>366</v>
      </c>
      <c r="D90">
        <v>1</v>
      </c>
      <c r="E90" s="1">
        <v>66800</v>
      </c>
    </row>
    <row r="91" spans="1:5" x14ac:dyDescent="0.4">
      <c r="A91">
        <v>2008</v>
      </c>
      <c r="B91" t="s">
        <v>53</v>
      </c>
      <c r="C91" t="s">
        <v>366</v>
      </c>
      <c r="D91">
        <v>1</v>
      </c>
      <c r="E91" s="1">
        <v>20800</v>
      </c>
    </row>
    <row r="92" spans="1:5" x14ac:dyDescent="0.4">
      <c r="A92">
        <v>2004</v>
      </c>
      <c r="B92" t="s">
        <v>116</v>
      </c>
      <c r="C92" t="s">
        <v>366</v>
      </c>
      <c r="D92">
        <v>2</v>
      </c>
      <c r="E92" s="1">
        <v>22500</v>
      </c>
    </row>
    <row r="93" spans="1:5" x14ac:dyDescent="0.4">
      <c r="A93">
        <v>2016</v>
      </c>
      <c r="B93" t="s">
        <v>970</v>
      </c>
      <c r="C93" t="s">
        <v>366</v>
      </c>
      <c r="D93">
        <v>3</v>
      </c>
      <c r="E93" s="1">
        <v>9800</v>
      </c>
    </row>
    <row r="94" spans="1:5" x14ac:dyDescent="0.4">
      <c r="A94">
        <v>2008</v>
      </c>
      <c r="B94" t="s">
        <v>335</v>
      </c>
      <c r="C94" t="s">
        <v>366</v>
      </c>
      <c r="D94">
        <v>1</v>
      </c>
      <c r="E94" s="1">
        <v>10000</v>
      </c>
    </row>
    <row r="95" spans="1:5" x14ac:dyDescent="0.4">
      <c r="A95">
        <v>1999</v>
      </c>
      <c r="B95" t="s">
        <v>752</v>
      </c>
      <c r="C95" t="s">
        <v>366</v>
      </c>
      <c r="D95">
        <v>1</v>
      </c>
      <c r="E95" s="1">
        <v>10500</v>
      </c>
    </row>
    <row r="96" spans="1:5" x14ac:dyDescent="0.4">
      <c r="A96">
        <v>2021</v>
      </c>
      <c r="B96" t="s">
        <v>737</v>
      </c>
      <c r="C96" t="s">
        <v>366</v>
      </c>
      <c r="D96">
        <v>1</v>
      </c>
      <c r="E96" s="1">
        <v>8000</v>
      </c>
    </row>
    <row r="97" spans="1:5" x14ac:dyDescent="0.4">
      <c r="A97">
        <v>2020</v>
      </c>
      <c r="B97" t="s">
        <v>650</v>
      </c>
      <c r="C97" t="s">
        <v>366</v>
      </c>
      <c r="D97">
        <v>1</v>
      </c>
      <c r="E97" s="1">
        <v>8600</v>
      </c>
    </row>
    <row r="98" spans="1:5" x14ac:dyDescent="0.4">
      <c r="A98">
        <v>2019</v>
      </c>
      <c r="B98" t="s">
        <v>738</v>
      </c>
      <c r="C98" t="s">
        <v>366</v>
      </c>
      <c r="D98">
        <v>1</v>
      </c>
      <c r="E98" s="1">
        <v>8800</v>
      </c>
    </row>
    <row r="99" spans="1:5" x14ac:dyDescent="0.4">
      <c r="A99">
        <v>2017</v>
      </c>
      <c r="B99" t="s">
        <v>739</v>
      </c>
      <c r="C99" t="s">
        <v>366</v>
      </c>
      <c r="D99">
        <v>1</v>
      </c>
      <c r="E99" s="1">
        <v>7500</v>
      </c>
    </row>
    <row r="100" spans="1:5" x14ac:dyDescent="0.4">
      <c r="A100">
        <v>2012</v>
      </c>
      <c r="B100" t="s">
        <v>740</v>
      </c>
      <c r="C100" t="s">
        <v>366</v>
      </c>
      <c r="D100">
        <v>1</v>
      </c>
      <c r="E100" s="1">
        <v>9500</v>
      </c>
    </row>
    <row r="101" spans="1:5" x14ac:dyDescent="0.4">
      <c r="A101">
        <v>2010</v>
      </c>
      <c r="B101" t="s">
        <v>741</v>
      </c>
      <c r="C101" t="s">
        <v>366</v>
      </c>
      <c r="D101">
        <v>1</v>
      </c>
      <c r="E101" s="1">
        <v>10000</v>
      </c>
    </row>
    <row r="102" spans="1:5" x14ac:dyDescent="0.4">
      <c r="A102">
        <v>2016</v>
      </c>
      <c r="B102" t="s">
        <v>402</v>
      </c>
      <c r="C102" t="s">
        <v>366</v>
      </c>
      <c r="D102">
        <v>1</v>
      </c>
      <c r="E102" s="1">
        <v>9000</v>
      </c>
    </row>
    <row r="103" spans="1:5" x14ac:dyDescent="0.4">
      <c r="A103">
        <v>2014</v>
      </c>
      <c r="B103" t="s">
        <v>825</v>
      </c>
      <c r="C103" t="s">
        <v>366</v>
      </c>
      <c r="D103">
        <v>12</v>
      </c>
      <c r="E103" s="1">
        <v>8100</v>
      </c>
    </row>
    <row r="104" spans="1:5" x14ac:dyDescent="0.4">
      <c r="A104">
        <v>2005</v>
      </c>
      <c r="B104" t="s">
        <v>704</v>
      </c>
      <c r="C104" t="s">
        <v>366</v>
      </c>
      <c r="D104">
        <v>1</v>
      </c>
      <c r="E104" s="1">
        <v>11800</v>
      </c>
    </row>
    <row r="105" spans="1:5" x14ac:dyDescent="0.4">
      <c r="A105">
        <v>2004</v>
      </c>
      <c r="B105" t="s">
        <v>427</v>
      </c>
      <c r="C105" t="s">
        <v>366</v>
      </c>
      <c r="D105">
        <v>1</v>
      </c>
      <c r="E105" s="1">
        <v>8300</v>
      </c>
    </row>
    <row r="106" spans="1:5" x14ac:dyDescent="0.4">
      <c r="A106">
        <v>2019</v>
      </c>
      <c r="B106" s="7" t="s">
        <v>716</v>
      </c>
      <c r="C106" t="s">
        <v>366</v>
      </c>
      <c r="D106">
        <v>1</v>
      </c>
      <c r="E106" s="1">
        <v>9500</v>
      </c>
    </row>
    <row r="107" spans="1:5" x14ac:dyDescent="0.4">
      <c r="A107">
        <v>2013</v>
      </c>
      <c r="B107" s="7" t="s">
        <v>181</v>
      </c>
      <c r="C107" t="s">
        <v>366</v>
      </c>
      <c r="D107">
        <v>1</v>
      </c>
      <c r="E107" s="1">
        <v>4500</v>
      </c>
    </row>
    <row r="108" spans="1:5" x14ac:dyDescent="0.4">
      <c r="A108">
        <v>2015</v>
      </c>
      <c r="B108" s="7" t="s">
        <v>636</v>
      </c>
      <c r="C108" t="s">
        <v>366</v>
      </c>
      <c r="D108">
        <v>4</v>
      </c>
      <c r="E108" s="1">
        <v>5600</v>
      </c>
    </row>
    <row r="109" spans="1:5" x14ac:dyDescent="0.4">
      <c r="A109">
        <v>2013</v>
      </c>
      <c r="B109" t="s">
        <v>77</v>
      </c>
      <c r="C109" t="s">
        <v>366</v>
      </c>
      <c r="D109">
        <v>1</v>
      </c>
      <c r="E109" s="1">
        <v>29000</v>
      </c>
    </row>
    <row r="110" spans="1:5" x14ac:dyDescent="0.4">
      <c r="A110">
        <v>2006</v>
      </c>
      <c r="B110" t="s">
        <v>108</v>
      </c>
      <c r="C110" t="s">
        <v>366</v>
      </c>
      <c r="D110">
        <v>1</v>
      </c>
      <c r="E110" s="1">
        <v>29000</v>
      </c>
    </row>
    <row r="111" spans="1:5" x14ac:dyDescent="0.4">
      <c r="A111">
        <v>2008</v>
      </c>
      <c r="B111" t="s">
        <v>131</v>
      </c>
      <c r="C111" t="s">
        <v>366</v>
      </c>
      <c r="D111">
        <v>2</v>
      </c>
      <c r="E111" s="1">
        <v>26500</v>
      </c>
    </row>
    <row r="112" spans="1:5" x14ac:dyDescent="0.4">
      <c r="A112">
        <v>1976</v>
      </c>
      <c r="B112" s="7" t="s">
        <v>144</v>
      </c>
      <c r="C112" t="s">
        <v>366</v>
      </c>
      <c r="D112">
        <v>1</v>
      </c>
      <c r="E112" s="1">
        <v>21000</v>
      </c>
    </row>
    <row r="113" spans="1:5" x14ac:dyDescent="0.4">
      <c r="A113">
        <v>1993</v>
      </c>
      <c r="B113" s="7" t="s">
        <v>465</v>
      </c>
      <c r="C113" t="s">
        <v>366</v>
      </c>
      <c r="D113">
        <v>3</v>
      </c>
      <c r="E113" s="1">
        <v>13800</v>
      </c>
    </row>
    <row r="114" spans="1:5" x14ac:dyDescent="0.4">
      <c r="A114">
        <v>2018</v>
      </c>
      <c r="B114" t="s">
        <v>403</v>
      </c>
      <c r="C114" t="s">
        <v>366</v>
      </c>
      <c r="D114">
        <v>1</v>
      </c>
      <c r="E114" s="1">
        <v>8100</v>
      </c>
    </row>
    <row r="115" spans="1:5" x14ac:dyDescent="0.4">
      <c r="A115">
        <v>2014</v>
      </c>
      <c r="B115" t="s">
        <v>824</v>
      </c>
      <c r="C115" t="s">
        <v>366</v>
      </c>
      <c r="D115">
        <v>10</v>
      </c>
      <c r="E115" s="1">
        <v>8200</v>
      </c>
    </row>
    <row r="116" spans="1:5" x14ac:dyDescent="0.4">
      <c r="A116">
        <v>2003</v>
      </c>
      <c r="B116" t="s">
        <v>495</v>
      </c>
      <c r="C116" t="s">
        <v>366</v>
      </c>
      <c r="D116">
        <v>1</v>
      </c>
      <c r="E116" s="1">
        <v>7500</v>
      </c>
    </row>
    <row r="117" spans="1:5" x14ac:dyDescent="0.4">
      <c r="A117">
        <v>2004</v>
      </c>
      <c r="B117" t="s">
        <v>78</v>
      </c>
      <c r="C117" t="s">
        <v>366</v>
      </c>
      <c r="D117">
        <v>1</v>
      </c>
      <c r="E117" s="1">
        <v>7600</v>
      </c>
    </row>
    <row r="118" spans="1:5" x14ac:dyDescent="0.4">
      <c r="A118">
        <v>2016</v>
      </c>
      <c r="B118" s="7" t="s">
        <v>707</v>
      </c>
      <c r="C118" t="s">
        <v>366</v>
      </c>
      <c r="D118">
        <v>1</v>
      </c>
      <c r="E118" s="1">
        <v>6000</v>
      </c>
    </row>
    <row r="119" spans="1:5" x14ac:dyDescent="0.4">
      <c r="A119">
        <v>2017</v>
      </c>
      <c r="B119" t="s">
        <v>971</v>
      </c>
      <c r="C119" t="s">
        <v>366</v>
      </c>
      <c r="D119">
        <v>12</v>
      </c>
      <c r="E119" s="1">
        <v>4500</v>
      </c>
    </row>
    <row r="120" spans="1:5" x14ac:dyDescent="0.4">
      <c r="A120">
        <v>1998</v>
      </c>
      <c r="B120" t="s">
        <v>524</v>
      </c>
      <c r="C120" t="s">
        <v>366</v>
      </c>
      <c r="D120">
        <v>1</v>
      </c>
      <c r="E120" s="1">
        <v>4800</v>
      </c>
    </row>
    <row r="121" spans="1:5" x14ac:dyDescent="0.4">
      <c r="A121">
        <v>1995</v>
      </c>
      <c r="B121" t="s">
        <v>647</v>
      </c>
      <c r="C121" t="s">
        <v>366</v>
      </c>
      <c r="D121">
        <v>1</v>
      </c>
      <c r="E121" s="1">
        <v>5600</v>
      </c>
    </row>
    <row r="122" spans="1:5" x14ac:dyDescent="0.4">
      <c r="A122">
        <v>2008</v>
      </c>
      <c r="B122" s="7" t="s">
        <v>92</v>
      </c>
      <c r="C122" t="s">
        <v>366</v>
      </c>
      <c r="D122">
        <v>2</v>
      </c>
      <c r="E122" s="1">
        <v>3500</v>
      </c>
    </row>
    <row r="123" spans="1:5" x14ac:dyDescent="0.4">
      <c r="A123">
        <v>2011</v>
      </c>
      <c r="B123" t="s">
        <v>90</v>
      </c>
      <c r="C123" t="s">
        <v>366</v>
      </c>
      <c r="D123">
        <v>1</v>
      </c>
      <c r="E123" s="1">
        <v>3200</v>
      </c>
    </row>
    <row r="124" spans="1:5" x14ac:dyDescent="0.4">
      <c r="A124">
        <v>2002</v>
      </c>
      <c r="B124" t="s">
        <v>79</v>
      </c>
      <c r="C124" t="s">
        <v>366</v>
      </c>
      <c r="D124">
        <v>1</v>
      </c>
      <c r="E124" s="1">
        <v>38000</v>
      </c>
    </row>
    <row r="125" spans="1:5" x14ac:dyDescent="0.4">
      <c r="A125">
        <v>1995</v>
      </c>
      <c r="B125" t="s">
        <v>36</v>
      </c>
      <c r="C125" t="s">
        <v>366</v>
      </c>
      <c r="D125">
        <v>1</v>
      </c>
      <c r="E125" s="1">
        <v>28200</v>
      </c>
    </row>
    <row r="126" spans="1:5" x14ac:dyDescent="0.4">
      <c r="A126">
        <v>2023</v>
      </c>
      <c r="B126" s="3" t="s">
        <v>962</v>
      </c>
      <c r="C126" t="s">
        <v>366</v>
      </c>
      <c r="D126">
        <v>8</v>
      </c>
      <c r="E126" s="1">
        <v>5000</v>
      </c>
    </row>
    <row r="127" spans="1:5" x14ac:dyDescent="0.4">
      <c r="A127">
        <v>2002</v>
      </c>
      <c r="B127" s="4" t="s">
        <v>143</v>
      </c>
      <c r="C127" t="s">
        <v>366</v>
      </c>
      <c r="D127">
        <v>2</v>
      </c>
      <c r="E127" s="1">
        <v>5000</v>
      </c>
    </row>
    <row r="128" spans="1:5" x14ac:dyDescent="0.4">
      <c r="A128">
        <v>2001</v>
      </c>
      <c r="B128" s="4" t="s">
        <v>139</v>
      </c>
      <c r="C128" t="s">
        <v>366</v>
      </c>
      <c r="D128">
        <v>5</v>
      </c>
      <c r="E128" s="1">
        <v>4800</v>
      </c>
    </row>
    <row r="129" spans="1:5" x14ac:dyDescent="0.4">
      <c r="A129">
        <v>2010</v>
      </c>
      <c r="B129" s="4" t="s">
        <v>999</v>
      </c>
      <c r="C129" t="s">
        <v>366</v>
      </c>
      <c r="D129">
        <v>3</v>
      </c>
      <c r="E129" s="1">
        <v>4500</v>
      </c>
    </row>
    <row r="130" spans="1:5" ht="17.5" customHeight="1" x14ac:dyDescent="0.4">
      <c r="A130">
        <v>2018</v>
      </c>
      <c r="B130" t="s">
        <v>550</v>
      </c>
      <c r="C130" t="s">
        <v>366</v>
      </c>
      <c r="D130">
        <v>1</v>
      </c>
      <c r="E130" s="1">
        <v>3500</v>
      </c>
    </row>
    <row r="131" spans="1:5" ht="17.5" customHeight="1" x14ac:dyDescent="0.4">
      <c r="A131">
        <v>2017</v>
      </c>
      <c r="B131" t="s">
        <v>617</v>
      </c>
      <c r="C131" t="s">
        <v>366</v>
      </c>
      <c r="D131">
        <v>2</v>
      </c>
      <c r="E131" s="1">
        <v>3500</v>
      </c>
    </row>
    <row r="132" spans="1:5" ht="17.5" customHeight="1" x14ac:dyDescent="0.4">
      <c r="A132">
        <v>2023</v>
      </c>
      <c r="B132" t="s">
        <v>744</v>
      </c>
      <c r="C132" t="s">
        <v>366</v>
      </c>
      <c r="D132">
        <v>6</v>
      </c>
      <c r="E132" s="1">
        <v>4500</v>
      </c>
    </row>
    <row r="133" spans="1:5" ht="17.5" customHeight="1" x14ac:dyDescent="0.4">
      <c r="A133">
        <v>2005</v>
      </c>
      <c r="B133" s="12" t="s">
        <v>921</v>
      </c>
      <c r="C133" t="s">
        <v>366</v>
      </c>
      <c r="D133">
        <v>1</v>
      </c>
      <c r="E133" s="1">
        <v>3500</v>
      </c>
    </row>
    <row r="134" spans="1:5" x14ac:dyDescent="0.4">
      <c r="A134">
        <v>1996</v>
      </c>
      <c r="B134" t="s">
        <v>123</v>
      </c>
      <c r="C134" t="s">
        <v>366</v>
      </c>
      <c r="D134">
        <v>2</v>
      </c>
      <c r="E134" s="1">
        <v>2500</v>
      </c>
    </row>
    <row r="135" spans="1:5" x14ac:dyDescent="0.4">
      <c r="A135">
        <v>2004</v>
      </c>
      <c r="B135" t="s">
        <v>872</v>
      </c>
      <c r="C135" t="s">
        <v>366</v>
      </c>
      <c r="D135">
        <v>1</v>
      </c>
      <c r="E135" s="1">
        <v>21500</v>
      </c>
    </row>
    <row r="136" spans="1:5" x14ac:dyDescent="0.4">
      <c r="A136">
        <v>2009</v>
      </c>
      <c r="B136" s="7" t="s">
        <v>145</v>
      </c>
      <c r="C136" t="s">
        <v>366</v>
      </c>
      <c r="D136">
        <v>1</v>
      </c>
      <c r="E136" s="1">
        <v>9300</v>
      </c>
    </row>
    <row r="137" spans="1:5" x14ac:dyDescent="0.4">
      <c r="A137">
        <v>2019</v>
      </c>
      <c r="B137" s="4" t="s">
        <v>375</v>
      </c>
      <c r="C137" t="s">
        <v>366</v>
      </c>
      <c r="D137">
        <v>1</v>
      </c>
      <c r="E137" s="1">
        <v>7300</v>
      </c>
    </row>
    <row r="138" spans="1:5" x14ac:dyDescent="0.4">
      <c r="A138">
        <v>1998</v>
      </c>
      <c r="B138" s="4" t="s">
        <v>748</v>
      </c>
      <c r="C138" t="s">
        <v>366</v>
      </c>
      <c r="D138">
        <v>1</v>
      </c>
      <c r="E138" s="1">
        <v>15000</v>
      </c>
    </row>
    <row r="139" spans="1:5" x14ac:dyDescent="0.4">
      <c r="A139">
        <v>2007</v>
      </c>
      <c r="B139" s="4" t="s">
        <v>602</v>
      </c>
      <c r="C139" t="s">
        <v>366</v>
      </c>
      <c r="D139">
        <v>1</v>
      </c>
      <c r="E139" s="1">
        <v>8300</v>
      </c>
    </row>
    <row r="140" spans="1:5" x14ac:dyDescent="0.4">
      <c r="A140">
        <v>2020</v>
      </c>
      <c r="B140" s="4" t="s">
        <v>458</v>
      </c>
      <c r="C140" t="s">
        <v>366</v>
      </c>
      <c r="D140">
        <v>1</v>
      </c>
      <c r="E140" s="1">
        <v>3350</v>
      </c>
    </row>
    <row r="141" spans="1:5" x14ac:dyDescent="0.4">
      <c r="A141">
        <v>2019</v>
      </c>
      <c r="B141" s="4" t="s">
        <v>459</v>
      </c>
      <c r="C141" t="s">
        <v>366</v>
      </c>
      <c r="D141">
        <v>2</v>
      </c>
      <c r="E141" s="1">
        <v>4100</v>
      </c>
    </row>
    <row r="142" spans="1:5" x14ac:dyDescent="0.4">
      <c r="A142">
        <v>2018</v>
      </c>
      <c r="B142" s="4" t="s">
        <v>445</v>
      </c>
      <c r="C142" t="s">
        <v>366</v>
      </c>
      <c r="D142">
        <v>1</v>
      </c>
      <c r="E142" s="1">
        <v>3000</v>
      </c>
    </row>
    <row r="143" spans="1:5" x14ac:dyDescent="0.4">
      <c r="A143">
        <v>2016</v>
      </c>
      <c r="B143" s="4" t="s">
        <v>585</v>
      </c>
      <c r="C143" t="s">
        <v>366</v>
      </c>
      <c r="D143">
        <v>1</v>
      </c>
      <c r="E143" s="1">
        <v>2900</v>
      </c>
    </row>
    <row r="144" spans="1:5" x14ac:dyDescent="0.4">
      <c r="A144">
        <v>2005</v>
      </c>
      <c r="B144" s="4" t="s">
        <v>751</v>
      </c>
      <c r="C144" t="s">
        <v>366</v>
      </c>
      <c r="D144">
        <v>1</v>
      </c>
      <c r="E144" s="1">
        <v>3900</v>
      </c>
    </row>
    <row r="145" spans="1:5" x14ac:dyDescent="0.4">
      <c r="A145">
        <v>1995</v>
      </c>
      <c r="B145" s="4" t="s">
        <v>920</v>
      </c>
      <c r="C145" t="s">
        <v>366</v>
      </c>
      <c r="D145">
        <v>2</v>
      </c>
      <c r="E145" s="1">
        <v>2800</v>
      </c>
    </row>
    <row r="146" spans="1:5" x14ac:dyDescent="0.4">
      <c r="A146">
        <v>2019</v>
      </c>
      <c r="B146" s="4" t="s">
        <v>1002</v>
      </c>
      <c r="C146" t="s">
        <v>366</v>
      </c>
      <c r="D146">
        <v>3</v>
      </c>
      <c r="E146" s="1">
        <v>4800</v>
      </c>
    </row>
    <row r="147" spans="1:5" x14ac:dyDescent="0.4">
      <c r="A147">
        <v>2018</v>
      </c>
      <c r="B147" s="12" t="s">
        <v>972</v>
      </c>
      <c r="C147" t="s">
        <v>366</v>
      </c>
      <c r="D147">
        <v>12</v>
      </c>
      <c r="E147" s="1">
        <v>2800</v>
      </c>
    </row>
    <row r="148" spans="1:5" x14ac:dyDescent="0.4">
      <c r="A148">
        <v>2012</v>
      </c>
      <c r="B148" s="12" t="s">
        <v>671</v>
      </c>
      <c r="C148" t="s">
        <v>366</v>
      </c>
      <c r="D148">
        <v>1</v>
      </c>
      <c r="E148" s="1">
        <v>2750</v>
      </c>
    </row>
    <row r="149" spans="1:5" x14ac:dyDescent="0.4">
      <c r="A149">
        <v>2018</v>
      </c>
      <c r="B149" t="s">
        <v>103</v>
      </c>
      <c r="C149" t="s">
        <v>366</v>
      </c>
      <c r="D149">
        <v>12</v>
      </c>
      <c r="E149" s="1">
        <f>3650</f>
        <v>3650</v>
      </c>
    </row>
    <row r="150" spans="1:5" x14ac:dyDescent="0.4">
      <c r="A150">
        <v>2009</v>
      </c>
      <c r="B150" t="s">
        <v>545</v>
      </c>
      <c r="C150" t="s">
        <v>366</v>
      </c>
      <c r="D150">
        <v>1</v>
      </c>
      <c r="E150" s="1">
        <v>5300</v>
      </c>
    </row>
    <row r="151" spans="1:5" x14ac:dyDescent="0.4">
      <c r="A151">
        <v>2002</v>
      </c>
      <c r="B151" t="s">
        <v>603</v>
      </c>
      <c r="C151" t="s">
        <v>366</v>
      </c>
      <c r="D151">
        <v>1</v>
      </c>
      <c r="E151" s="1">
        <v>6800</v>
      </c>
    </row>
    <row r="152" spans="1:5" x14ac:dyDescent="0.4">
      <c r="A152">
        <v>1997</v>
      </c>
      <c r="B152" t="s">
        <v>604</v>
      </c>
      <c r="C152" t="s">
        <v>605</v>
      </c>
      <c r="D152">
        <v>1</v>
      </c>
      <c r="E152" s="1">
        <v>9800</v>
      </c>
    </row>
    <row r="153" spans="1:5" x14ac:dyDescent="0.4">
      <c r="A153">
        <v>2012</v>
      </c>
      <c r="B153" s="7" t="s">
        <v>703</v>
      </c>
      <c r="C153" t="s">
        <v>366</v>
      </c>
      <c r="D153">
        <v>1</v>
      </c>
      <c r="E153" s="1">
        <v>3100</v>
      </c>
    </row>
    <row r="154" spans="1:5" x14ac:dyDescent="0.4">
      <c r="A154">
        <v>2018</v>
      </c>
      <c r="B154" t="s">
        <v>618</v>
      </c>
      <c r="C154" t="s">
        <v>366</v>
      </c>
      <c r="D154">
        <v>1</v>
      </c>
      <c r="E154" s="1">
        <v>4200</v>
      </c>
    </row>
    <row r="155" spans="1:5" x14ac:dyDescent="0.4">
      <c r="A155">
        <v>2017</v>
      </c>
      <c r="B155" t="s">
        <v>619</v>
      </c>
      <c r="C155" t="s">
        <v>366</v>
      </c>
      <c r="D155">
        <v>1</v>
      </c>
      <c r="E155" s="1">
        <v>4000</v>
      </c>
    </row>
    <row r="156" spans="1:5" x14ac:dyDescent="0.4">
      <c r="A156">
        <v>2017</v>
      </c>
      <c r="B156" t="s">
        <v>315</v>
      </c>
      <c r="C156" t="s">
        <v>366</v>
      </c>
      <c r="D156">
        <v>8</v>
      </c>
      <c r="E156" s="1">
        <f>2100</f>
        <v>2100</v>
      </c>
    </row>
    <row r="157" spans="1:5" x14ac:dyDescent="0.4">
      <c r="A157">
        <v>2014</v>
      </c>
      <c r="B157" t="s">
        <v>97</v>
      </c>
      <c r="C157" t="s">
        <v>366</v>
      </c>
      <c r="D157">
        <v>6</v>
      </c>
      <c r="E157" s="1">
        <f>2100</f>
        <v>2100</v>
      </c>
    </row>
    <row r="158" spans="1:5" x14ac:dyDescent="0.4">
      <c r="A158">
        <v>2017</v>
      </c>
      <c r="B158" t="s">
        <v>320</v>
      </c>
      <c r="C158" t="s">
        <v>366</v>
      </c>
      <c r="D158">
        <v>6</v>
      </c>
      <c r="E158" s="1">
        <f>1550</f>
        <v>1550</v>
      </c>
    </row>
    <row r="159" spans="1:5" x14ac:dyDescent="0.4">
      <c r="A159">
        <v>2016</v>
      </c>
      <c r="B159" t="s">
        <v>321</v>
      </c>
      <c r="C159" t="s">
        <v>366</v>
      </c>
      <c r="D159">
        <v>6</v>
      </c>
      <c r="E159" s="1">
        <f>1650</f>
        <v>1650</v>
      </c>
    </row>
    <row r="160" spans="1:5" x14ac:dyDescent="0.4">
      <c r="A160">
        <v>2011</v>
      </c>
      <c r="B160" t="s">
        <v>870</v>
      </c>
      <c r="C160" t="s">
        <v>366</v>
      </c>
      <c r="D160">
        <v>1</v>
      </c>
      <c r="E160" s="1">
        <v>14500</v>
      </c>
    </row>
    <row r="161" spans="1:5" x14ac:dyDescent="0.4">
      <c r="A161">
        <v>2013</v>
      </c>
      <c r="B161" s="9" t="s">
        <v>514</v>
      </c>
      <c r="C161" t="s">
        <v>366</v>
      </c>
      <c r="D161">
        <v>6</v>
      </c>
      <c r="E161" s="1">
        <v>6800</v>
      </c>
    </row>
    <row r="162" spans="1:5" x14ac:dyDescent="0.4">
      <c r="A162">
        <v>2008</v>
      </c>
      <c r="B162" s="9" t="s">
        <v>537</v>
      </c>
      <c r="C162" t="s">
        <v>366</v>
      </c>
      <c r="D162">
        <v>1</v>
      </c>
      <c r="E162" s="1">
        <v>8100</v>
      </c>
    </row>
    <row r="163" spans="1:5" x14ac:dyDescent="0.4">
      <c r="A163">
        <v>2015</v>
      </c>
      <c r="B163" t="s">
        <v>811</v>
      </c>
      <c r="C163" t="s">
        <v>366</v>
      </c>
      <c r="D163">
        <v>5</v>
      </c>
      <c r="E163" s="1">
        <v>6600</v>
      </c>
    </row>
    <row r="164" spans="1:5" x14ac:dyDescent="0.4">
      <c r="A164">
        <v>2013</v>
      </c>
      <c r="B164" t="s">
        <v>62</v>
      </c>
      <c r="C164" t="s">
        <v>366</v>
      </c>
      <c r="D164">
        <v>1</v>
      </c>
      <c r="E164" s="1">
        <v>5380</v>
      </c>
    </row>
    <row r="165" spans="1:5" x14ac:dyDescent="0.4">
      <c r="A165">
        <v>2012</v>
      </c>
      <c r="B165" t="s">
        <v>812</v>
      </c>
      <c r="C165" t="s">
        <v>366</v>
      </c>
      <c r="D165">
        <v>5</v>
      </c>
      <c r="E165" s="1">
        <v>5300</v>
      </c>
    </row>
    <row r="166" spans="1:5" x14ac:dyDescent="0.4">
      <c r="A166">
        <v>2010</v>
      </c>
      <c r="B166" t="s">
        <v>813</v>
      </c>
      <c r="C166" t="s">
        <v>366</v>
      </c>
      <c r="D166">
        <v>4</v>
      </c>
      <c r="E166" s="1">
        <v>6100</v>
      </c>
    </row>
    <row r="167" spans="1:5" x14ac:dyDescent="0.4">
      <c r="A167">
        <v>2008</v>
      </c>
      <c r="B167" t="s">
        <v>109</v>
      </c>
      <c r="C167" t="s">
        <v>366</v>
      </c>
      <c r="D167">
        <v>1</v>
      </c>
      <c r="E167" s="1">
        <v>5800</v>
      </c>
    </row>
    <row r="168" spans="1:5" x14ac:dyDescent="0.4">
      <c r="A168">
        <v>2006</v>
      </c>
      <c r="B168" t="s">
        <v>110</v>
      </c>
      <c r="C168" t="s">
        <v>366</v>
      </c>
      <c r="D168">
        <v>1</v>
      </c>
      <c r="E168" s="1">
        <v>6200</v>
      </c>
    </row>
    <row r="169" spans="1:5" x14ac:dyDescent="0.4">
      <c r="A169">
        <v>2014</v>
      </c>
      <c r="B169" t="s">
        <v>644</v>
      </c>
      <c r="C169" t="s">
        <v>605</v>
      </c>
      <c r="D169">
        <v>1</v>
      </c>
      <c r="E169" s="1">
        <v>9000</v>
      </c>
    </row>
    <row r="170" spans="1:5" x14ac:dyDescent="0.4">
      <c r="A170">
        <v>2013</v>
      </c>
      <c r="B170" t="s">
        <v>80</v>
      </c>
      <c r="C170" t="s">
        <v>366</v>
      </c>
      <c r="D170">
        <v>8</v>
      </c>
      <c r="E170" s="1">
        <v>2650</v>
      </c>
    </row>
    <row r="171" spans="1:5" x14ac:dyDescent="0.4">
      <c r="A171">
        <v>2013</v>
      </c>
      <c r="B171" t="s">
        <v>406</v>
      </c>
      <c r="C171" t="s">
        <v>366</v>
      </c>
      <c r="D171">
        <v>2</v>
      </c>
      <c r="E171" s="1">
        <v>2600</v>
      </c>
    </row>
    <row r="172" spans="1:5" x14ac:dyDescent="0.4">
      <c r="A172">
        <v>2004</v>
      </c>
      <c r="B172" t="s">
        <v>326</v>
      </c>
      <c r="C172" t="s">
        <v>366</v>
      </c>
      <c r="D172">
        <v>1</v>
      </c>
      <c r="E172" s="1">
        <v>14500</v>
      </c>
    </row>
    <row r="173" spans="1:5" x14ac:dyDescent="0.4">
      <c r="A173">
        <v>2013</v>
      </c>
      <c r="B173" t="s">
        <v>787</v>
      </c>
      <c r="C173" t="s">
        <v>366</v>
      </c>
      <c r="D173">
        <v>1</v>
      </c>
      <c r="E173" s="1">
        <v>6800</v>
      </c>
    </row>
    <row r="174" spans="1:5" x14ac:dyDescent="0.4">
      <c r="A174">
        <v>2009</v>
      </c>
      <c r="B174" t="s">
        <v>179</v>
      </c>
      <c r="C174" t="s">
        <v>366</v>
      </c>
      <c r="D174">
        <v>1</v>
      </c>
      <c r="E174" s="1">
        <v>6000</v>
      </c>
    </row>
    <row r="175" spans="1:5" x14ac:dyDescent="0.4">
      <c r="A175">
        <v>2015</v>
      </c>
      <c r="B175" t="s">
        <v>905</v>
      </c>
      <c r="C175" t="s">
        <v>366</v>
      </c>
      <c r="D175">
        <v>3</v>
      </c>
      <c r="E175" s="1">
        <v>4300</v>
      </c>
    </row>
    <row r="176" spans="1:5" x14ac:dyDescent="0.4">
      <c r="A176">
        <v>2013</v>
      </c>
      <c r="B176" t="s">
        <v>152</v>
      </c>
      <c r="C176" t="s">
        <v>366</v>
      </c>
      <c r="D176">
        <v>5</v>
      </c>
      <c r="E176" s="1">
        <f>3350</f>
        <v>3350</v>
      </c>
    </row>
    <row r="177" spans="1:5" x14ac:dyDescent="0.4">
      <c r="A177">
        <v>2012</v>
      </c>
      <c r="B177" t="s">
        <v>906</v>
      </c>
      <c r="C177" t="s">
        <v>366</v>
      </c>
      <c r="D177">
        <v>6</v>
      </c>
      <c r="E177" s="1">
        <v>4100</v>
      </c>
    </row>
    <row r="178" spans="1:5" x14ac:dyDescent="0.4">
      <c r="A178">
        <v>2009</v>
      </c>
      <c r="B178" t="s">
        <v>907</v>
      </c>
      <c r="C178" t="s">
        <v>366</v>
      </c>
      <c r="D178">
        <v>6</v>
      </c>
      <c r="E178" s="1">
        <v>4300</v>
      </c>
    </row>
    <row r="179" spans="1:5" x14ac:dyDescent="0.4">
      <c r="A179">
        <v>1999</v>
      </c>
      <c r="B179" s="3" t="s">
        <v>968</v>
      </c>
      <c r="C179" t="s">
        <v>366</v>
      </c>
      <c r="D179">
        <v>2</v>
      </c>
      <c r="E179" s="1">
        <v>5800</v>
      </c>
    </row>
    <row r="180" spans="1:5" x14ac:dyDescent="0.4">
      <c r="A180">
        <v>1996</v>
      </c>
      <c r="B180" s="3" t="s">
        <v>967</v>
      </c>
      <c r="C180" t="s">
        <v>366</v>
      </c>
      <c r="D180">
        <v>6</v>
      </c>
      <c r="E180" s="1">
        <v>4800</v>
      </c>
    </row>
    <row r="181" spans="1:5" x14ac:dyDescent="0.4">
      <c r="A181">
        <v>2005</v>
      </c>
      <c r="B181" t="s">
        <v>715</v>
      </c>
      <c r="C181" t="s">
        <v>366</v>
      </c>
      <c r="D181">
        <v>2</v>
      </c>
      <c r="E181" s="1">
        <v>7100</v>
      </c>
    </row>
    <row r="182" spans="1:5" x14ac:dyDescent="0.4">
      <c r="A182">
        <v>2020</v>
      </c>
      <c r="B182" t="s">
        <v>621</v>
      </c>
      <c r="C182" t="s">
        <v>366</v>
      </c>
      <c r="D182">
        <v>1</v>
      </c>
      <c r="E182" s="1">
        <v>5300</v>
      </c>
    </row>
    <row r="183" spans="1:5" x14ac:dyDescent="0.4">
      <c r="A183">
        <v>2018</v>
      </c>
      <c r="B183" t="s">
        <v>556</v>
      </c>
      <c r="C183" t="s">
        <v>366</v>
      </c>
      <c r="D183">
        <v>1</v>
      </c>
      <c r="E183" s="1">
        <v>5100</v>
      </c>
    </row>
    <row r="184" spans="1:5" x14ac:dyDescent="0.4">
      <c r="A184">
        <v>2017</v>
      </c>
      <c r="B184" t="s">
        <v>557</v>
      </c>
      <c r="C184" t="s">
        <v>366</v>
      </c>
      <c r="D184">
        <v>2</v>
      </c>
      <c r="E184" s="1">
        <v>5000</v>
      </c>
    </row>
    <row r="185" spans="1:5" x14ac:dyDescent="0.4">
      <c r="A185">
        <v>2011</v>
      </c>
      <c r="B185" t="s">
        <v>101</v>
      </c>
      <c r="C185" t="s">
        <v>366</v>
      </c>
      <c r="D185">
        <v>6</v>
      </c>
      <c r="E185" s="1">
        <f>6500</f>
        <v>6500</v>
      </c>
    </row>
    <row r="186" spans="1:5" x14ac:dyDescent="0.4">
      <c r="A186">
        <v>2010</v>
      </c>
      <c r="B186" t="s">
        <v>924</v>
      </c>
      <c r="C186" t="s">
        <v>366</v>
      </c>
      <c r="D186">
        <v>1</v>
      </c>
      <c r="E186" s="1">
        <v>8800</v>
      </c>
    </row>
    <row r="187" spans="1:5" x14ac:dyDescent="0.4">
      <c r="A187">
        <v>2002</v>
      </c>
      <c r="B187" t="s">
        <v>440</v>
      </c>
      <c r="C187" t="s">
        <v>368</v>
      </c>
      <c r="D187">
        <v>1</v>
      </c>
      <c r="E187" s="1">
        <v>13800</v>
      </c>
    </row>
    <row r="188" spans="1:5" x14ac:dyDescent="0.4">
      <c r="A188">
        <v>2019</v>
      </c>
      <c r="B188" t="s">
        <v>351</v>
      </c>
      <c r="C188" t="s">
        <v>366</v>
      </c>
      <c r="D188">
        <v>3</v>
      </c>
      <c r="E188" s="1">
        <f>2800</f>
        <v>2800</v>
      </c>
    </row>
    <row r="189" spans="1:5" x14ac:dyDescent="0.4">
      <c r="A189">
        <v>2018</v>
      </c>
      <c r="B189" t="s">
        <v>749</v>
      </c>
      <c r="C189" t="s">
        <v>366</v>
      </c>
      <c r="D189">
        <v>9</v>
      </c>
      <c r="E189" s="1">
        <f>2800</f>
        <v>2800</v>
      </c>
    </row>
    <row r="190" spans="1:5" x14ac:dyDescent="0.4">
      <c r="A190">
        <v>2016</v>
      </c>
      <c r="B190" t="s">
        <v>81</v>
      </c>
      <c r="C190" t="s">
        <v>366</v>
      </c>
      <c r="D190">
        <v>2</v>
      </c>
      <c r="E190" s="1">
        <v>2800</v>
      </c>
    </row>
    <row r="191" spans="1:5" x14ac:dyDescent="0.4">
      <c r="A191">
        <v>2021</v>
      </c>
      <c r="B191" t="s">
        <v>342</v>
      </c>
      <c r="C191" t="s">
        <v>366</v>
      </c>
      <c r="D191">
        <v>4</v>
      </c>
      <c r="E191" s="1">
        <v>1350</v>
      </c>
    </row>
    <row r="192" spans="1:5" x14ac:dyDescent="0.4">
      <c r="A192">
        <v>2019</v>
      </c>
      <c r="B192" t="s">
        <v>376</v>
      </c>
      <c r="C192" t="s">
        <v>367</v>
      </c>
      <c r="D192">
        <v>2</v>
      </c>
      <c r="E192" s="1">
        <v>3300</v>
      </c>
    </row>
    <row r="193" spans="1:5" x14ac:dyDescent="0.4">
      <c r="A193">
        <v>2018</v>
      </c>
      <c r="B193" t="s">
        <v>91</v>
      </c>
      <c r="C193" t="s">
        <v>366</v>
      </c>
      <c r="D193">
        <v>6</v>
      </c>
      <c r="E193" s="1">
        <f>1630</f>
        <v>1630</v>
      </c>
    </row>
    <row r="194" spans="1:5" x14ac:dyDescent="0.4">
      <c r="A194">
        <v>2017</v>
      </c>
      <c r="B194" t="s">
        <v>113</v>
      </c>
      <c r="C194" t="s">
        <v>366</v>
      </c>
      <c r="D194">
        <v>12</v>
      </c>
      <c r="E194" s="1">
        <f>1550</f>
        <v>1550</v>
      </c>
    </row>
    <row r="195" spans="1:5" x14ac:dyDescent="0.4">
      <c r="A195">
        <v>2016</v>
      </c>
      <c r="B195" t="s">
        <v>114</v>
      </c>
      <c r="C195" t="s">
        <v>366</v>
      </c>
      <c r="D195">
        <v>12</v>
      </c>
      <c r="E195" s="1">
        <f>1680</f>
        <v>1680</v>
      </c>
    </row>
    <row r="196" spans="1:5" x14ac:dyDescent="0.4">
      <c r="A196">
        <v>2014</v>
      </c>
      <c r="B196" t="s">
        <v>115</v>
      </c>
      <c r="C196" t="s">
        <v>366</v>
      </c>
      <c r="D196">
        <v>22</v>
      </c>
      <c r="E196" s="1">
        <f>1600</f>
        <v>1600</v>
      </c>
    </row>
    <row r="197" spans="1:5" x14ac:dyDescent="0.4">
      <c r="A197">
        <v>2019</v>
      </c>
      <c r="B197" t="s">
        <v>865</v>
      </c>
      <c r="C197" t="s">
        <v>834</v>
      </c>
      <c r="D197">
        <v>5</v>
      </c>
      <c r="E197" s="1">
        <v>6600</v>
      </c>
    </row>
    <row r="198" spans="1:5" x14ac:dyDescent="0.4">
      <c r="A198">
        <v>2019</v>
      </c>
      <c r="B198" s="8" t="s">
        <v>944</v>
      </c>
      <c r="C198" t="s">
        <v>366</v>
      </c>
      <c r="D198">
        <v>3</v>
      </c>
      <c r="E198" s="1">
        <v>3300</v>
      </c>
    </row>
    <row r="199" spans="1:5" x14ac:dyDescent="0.4">
      <c r="A199">
        <v>2006</v>
      </c>
      <c r="B199" t="s">
        <v>316</v>
      </c>
      <c r="C199" t="s">
        <v>366</v>
      </c>
      <c r="D199">
        <v>4</v>
      </c>
      <c r="E199" s="1">
        <v>3300</v>
      </c>
    </row>
    <row r="200" spans="1:5" x14ac:dyDescent="0.4">
      <c r="A200">
        <v>2023</v>
      </c>
      <c r="B200" s="3" t="s">
        <v>963</v>
      </c>
      <c r="C200" t="s">
        <v>366</v>
      </c>
      <c r="D200">
        <v>11</v>
      </c>
      <c r="E200" s="1">
        <v>1800</v>
      </c>
    </row>
    <row r="201" spans="1:5" x14ac:dyDescent="0.4">
      <c r="A201">
        <v>2022</v>
      </c>
      <c r="B201" t="s">
        <v>773</v>
      </c>
      <c r="C201" t="s">
        <v>366</v>
      </c>
      <c r="D201">
        <v>18</v>
      </c>
      <c r="E201" s="1">
        <v>1600</v>
      </c>
    </row>
    <row r="202" spans="1:5" x14ac:dyDescent="0.4">
      <c r="A202">
        <v>2023</v>
      </c>
      <c r="B202" t="s">
        <v>1003</v>
      </c>
      <c r="C202" t="s">
        <v>366</v>
      </c>
      <c r="D202">
        <v>36</v>
      </c>
      <c r="E202" s="1">
        <v>1800</v>
      </c>
    </row>
    <row r="203" spans="1:5" x14ac:dyDescent="0.4">
      <c r="A203">
        <v>2021</v>
      </c>
      <c r="B203" t="s">
        <v>336</v>
      </c>
      <c r="C203" t="s">
        <v>366</v>
      </c>
      <c r="D203">
        <v>11</v>
      </c>
      <c r="E203" s="1">
        <f>1950</f>
        <v>1950</v>
      </c>
    </row>
    <row r="204" spans="1:5" x14ac:dyDescent="0.4">
      <c r="A204">
        <v>2020</v>
      </c>
      <c r="B204" t="s">
        <v>586</v>
      </c>
      <c r="C204" t="s">
        <v>366</v>
      </c>
      <c r="D204">
        <v>1</v>
      </c>
      <c r="E204" s="1">
        <v>2200</v>
      </c>
    </row>
    <row r="205" spans="1:5" x14ac:dyDescent="0.4">
      <c r="A205">
        <v>2016</v>
      </c>
      <c r="B205" t="s">
        <v>668</v>
      </c>
      <c r="C205" t="s">
        <v>366</v>
      </c>
      <c r="D205">
        <v>1</v>
      </c>
      <c r="E205" s="1">
        <v>1800</v>
      </c>
    </row>
    <row r="206" spans="1:5" x14ac:dyDescent="0.4">
      <c r="A206">
        <v>2016</v>
      </c>
      <c r="B206" t="s">
        <v>620</v>
      </c>
      <c r="C206" t="s">
        <v>366</v>
      </c>
      <c r="D206">
        <v>1</v>
      </c>
      <c r="E206" s="1">
        <v>2550</v>
      </c>
    </row>
    <row r="207" spans="1:5" x14ac:dyDescent="0.4">
      <c r="A207">
        <v>2012</v>
      </c>
      <c r="B207" t="s">
        <v>587</v>
      </c>
      <c r="C207" t="s">
        <v>366</v>
      </c>
      <c r="D207">
        <v>3</v>
      </c>
      <c r="E207" s="1">
        <v>1180</v>
      </c>
    </row>
    <row r="208" spans="1:5" x14ac:dyDescent="0.4">
      <c r="A208">
        <v>2015</v>
      </c>
      <c r="B208" t="s">
        <v>860</v>
      </c>
      <c r="C208" t="s">
        <v>366</v>
      </c>
      <c r="D208">
        <v>3</v>
      </c>
      <c r="E208" s="1">
        <v>6300</v>
      </c>
    </row>
    <row r="209" spans="1:5" x14ac:dyDescent="0.4">
      <c r="A209">
        <v>2011</v>
      </c>
      <c r="B209" t="s">
        <v>404</v>
      </c>
      <c r="C209" t="s">
        <v>366</v>
      </c>
      <c r="D209">
        <v>2</v>
      </c>
      <c r="E209" s="1">
        <v>3600</v>
      </c>
    </row>
    <row r="210" spans="1:5" x14ac:dyDescent="0.4">
      <c r="A210">
        <v>2008</v>
      </c>
      <c r="B210" t="s">
        <v>180</v>
      </c>
      <c r="C210" t="s">
        <v>366</v>
      </c>
      <c r="D210">
        <v>4</v>
      </c>
      <c r="E210" s="1">
        <v>3900</v>
      </c>
    </row>
    <row r="211" spans="1:5" x14ac:dyDescent="0.4">
      <c r="A211">
        <v>2007</v>
      </c>
      <c r="B211" t="s">
        <v>343</v>
      </c>
      <c r="C211" t="s">
        <v>366</v>
      </c>
      <c r="D211">
        <v>2</v>
      </c>
      <c r="E211" s="1">
        <v>3600</v>
      </c>
    </row>
    <row r="212" spans="1:5" x14ac:dyDescent="0.4">
      <c r="A212">
        <v>1993</v>
      </c>
      <c r="B212" t="s">
        <v>916</v>
      </c>
      <c r="C212" t="s">
        <v>366</v>
      </c>
      <c r="D212">
        <v>1</v>
      </c>
      <c r="E212" s="1">
        <v>6800</v>
      </c>
    </row>
    <row r="213" spans="1:5" x14ac:dyDescent="0.4">
      <c r="A213">
        <v>2022</v>
      </c>
      <c r="B213" t="s">
        <v>681</v>
      </c>
      <c r="C213" t="s">
        <v>366</v>
      </c>
      <c r="D213">
        <v>3</v>
      </c>
      <c r="E213" s="1">
        <v>2750</v>
      </c>
    </row>
    <row r="214" spans="1:5" x14ac:dyDescent="0.4">
      <c r="A214">
        <v>2016</v>
      </c>
      <c r="B214" t="s">
        <v>141</v>
      </c>
      <c r="C214" t="s">
        <v>366</v>
      </c>
      <c r="D214">
        <v>1</v>
      </c>
      <c r="E214" s="1">
        <v>2800</v>
      </c>
    </row>
    <row r="215" spans="1:5" x14ac:dyDescent="0.4">
      <c r="A215">
        <v>1998</v>
      </c>
      <c r="B215" t="s">
        <v>435</v>
      </c>
      <c r="C215" t="s">
        <v>366</v>
      </c>
      <c r="D215">
        <v>1</v>
      </c>
      <c r="E215" s="1">
        <v>3000</v>
      </c>
    </row>
    <row r="216" spans="1:5" x14ac:dyDescent="0.4">
      <c r="A216">
        <v>2016</v>
      </c>
      <c r="B216" s="12" t="s">
        <v>669</v>
      </c>
      <c r="C216" t="s">
        <v>366</v>
      </c>
      <c r="D216">
        <v>1</v>
      </c>
      <c r="E216" s="1">
        <v>1900</v>
      </c>
    </row>
    <row r="217" spans="1:5" x14ac:dyDescent="0.4">
      <c r="A217">
        <v>2014</v>
      </c>
      <c r="B217" t="s">
        <v>100</v>
      </c>
      <c r="C217" t="s">
        <v>366</v>
      </c>
      <c r="D217">
        <v>5</v>
      </c>
      <c r="E217" s="1">
        <v>3000</v>
      </c>
    </row>
    <row r="218" spans="1:5" x14ac:dyDescent="0.4">
      <c r="A218">
        <v>2016</v>
      </c>
      <c r="B218" t="s">
        <v>903</v>
      </c>
      <c r="C218" t="s">
        <v>366</v>
      </c>
      <c r="D218">
        <v>6</v>
      </c>
      <c r="E218" s="1">
        <v>1800</v>
      </c>
    </row>
    <row r="219" spans="1:5" x14ac:dyDescent="0.4">
      <c r="A219">
        <v>2015</v>
      </c>
      <c r="B219" t="s">
        <v>904</v>
      </c>
      <c r="C219" t="s">
        <v>366</v>
      </c>
      <c r="D219">
        <v>11</v>
      </c>
      <c r="E219" s="1">
        <v>1850</v>
      </c>
    </row>
    <row r="220" spans="1:5" x14ac:dyDescent="0.4">
      <c r="A220">
        <v>1996</v>
      </c>
      <c r="B220" t="s">
        <v>82</v>
      </c>
      <c r="C220" t="s">
        <v>366</v>
      </c>
      <c r="D220">
        <v>1</v>
      </c>
      <c r="E220" s="1">
        <v>11000</v>
      </c>
    </row>
    <row r="221" spans="1:5" x14ac:dyDescent="0.4">
      <c r="A221">
        <v>1990</v>
      </c>
      <c r="B221" t="s">
        <v>869</v>
      </c>
      <c r="C221" t="s">
        <v>366</v>
      </c>
      <c r="D221">
        <v>10</v>
      </c>
      <c r="E221" s="1">
        <v>3000</v>
      </c>
    </row>
    <row r="222" spans="1:5" x14ac:dyDescent="0.4">
      <c r="A222">
        <v>2023</v>
      </c>
      <c r="B222" t="s">
        <v>998</v>
      </c>
      <c r="C222" t="s">
        <v>366</v>
      </c>
      <c r="D222">
        <v>3</v>
      </c>
      <c r="E222" s="1">
        <v>3400</v>
      </c>
    </row>
    <row r="223" spans="1:5" x14ac:dyDescent="0.4">
      <c r="A223">
        <v>2022</v>
      </c>
      <c r="B223" t="s">
        <v>688</v>
      </c>
      <c r="C223" t="s">
        <v>366</v>
      </c>
      <c r="D223">
        <v>1</v>
      </c>
      <c r="E223" s="1">
        <v>3500</v>
      </c>
    </row>
    <row r="224" spans="1:5" x14ac:dyDescent="0.4">
      <c r="A224">
        <v>2013</v>
      </c>
      <c r="B224" t="s">
        <v>310</v>
      </c>
      <c r="C224" t="s">
        <v>366</v>
      </c>
      <c r="D224">
        <v>1</v>
      </c>
      <c r="E224" s="1">
        <v>4100</v>
      </c>
    </row>
    <row r="225" spans="1:5" x14ac:dyDescent="0.4">
      <c r="A225">
        <v>2001</v>
      </c>
      <c r="B225" t="s">
        <v>345</v>
      </c>
      <c r="C225" t="s">
        <v>366</v>
      </c>
      <c r="D225">
        <v>6</v>
      </c>
      <c r="E225" s="1">
        <v>5500</v>
      </c>
    </row>
    <row r="226" spans="1:5" x14ac:dyDescent="0.4">
      <c r="A226">
        <v>2018</v>
      </c>
      <c r="B226" t="s">
        <v>468</v>
      </c>
      <c r="C226" t="s">
        <v>366</v>
      </c>
      <c r="D226">
        <v>1</v>
      </c>
      <c r="E226" s="1">
        <v>2550</v>
      </c>
    </row>
    <row r="227" spans="1:5" x14ac:dyDescent="0.4">
      <c r="A227">
        <v>2014</v>
      </c>
      <c r="B227" t="s">
        <v>309</v>
      </c>
      <c r="C227" t="s">
        <v>366</v>
      </c>
      <c r="D227">
        <v>6</v>
      </c>
      <c r="E227" s="1">
        <f>2700</f>
        <v>2700</v>
      </c>
    </row>
    <row r="228" spans="1:5" x14ac:dyDescent="0.4">
      <c r="A228">
        <v>2004</v>
      </c>
      <c r="B228" t="s">
        <v>859</v>
      </c>
      <c r="C228" t="s">
        <v>366</v>
      </c>
      <c r="D228">
        <v>3</v>
      </c>
      <c r="E228" s="1">
        <v>2300</v>
      </c>
    </row>
    <row r="229" spans="1:5" x14ac:dyDescent="0.4">
      <c r="A229">
        <v>2013</v>
      </c>
      <c r="B229" t="s">
        <v>99</v>
      </c>
      <c r="C229" t="s">
        <v>366</v>
      </c>
      <c r="D229">
        <v>10</v>
      </c>
      <c r="E229" s="1">
        <f>2900</f>
        <v>2900</v>
      </c>
    </row>
    <row r="230" spans="1:5" x14ac:dyDescent="0.4">
      <c r="A230">
        <v>2022</v>
      </c>
      <c r="B230" t="s">
        <v>742</v>
      </c>
      <c r="C230" t="s">
        <v>366</v>
      </c>
      <c r="D230">
        <v>9</v>
      </c>
      <c r="E230" s="1">
        <v>1750</v>
      </c>
    </row>
    <row r="231" spans="1:5" x14ac:dyDescent="0.4">
      <c r="A231">
        <v>2018</v>
      </c>
      <c r="B231" t="s">
        <v>976</v>
      </c>
      <c r="C231" t="s">
        <v>366</v>
      </c>
      <c r="D231">
        <v>6</v>
      </c>
      <c r="E231" s="1">
        <v>5700</v>
      </c>
    </row>
    <row r="232" spans="1:5" x14ac:dyDescent="0.4">
      <c r="A232">
        <v>1990</v>
      </c>
      <c r="B232" t="s">
        <v>831</v>
      </c>
      <c r="C232" t="s">
        <v>366</v>
      </c>
      <c r="D232">
        <v>1</v>
      </c>
      <c r="E232" s="1">
        <v>5000</v>
      </c>
    </row>
    <row r="233" spans="1:5" x14ac:dyDescent="0.4">
      <c r="A233">
        <v>2020</v>
      </c>
      <c r="B233" t="s">
        <v>353</v>
      </c>
      <c r="C233" t="s">
        <v>366</v>
      </c>
      <c r="D233">
        <v>1</v>
      </c>
      <c r="E233" s="1">
        <v>1600</v>
      </c>
    </row>
    <row r="234" spans="1:5" x14ac:dyDescent="0.4">
      <c r="A234">
        <v>2013</v>
      </c>
      <c r="B234" t="s">
        <v>311</v>
      </c>
      <c r="C234" t="s">
        <v>366</v>
      </c>
      <c r="D234">
        <v>10</v>
      </c>
      <c r="E234" s="1">
        <f>1400</f>
        <v>1400</v>
      </c>
    </row>
    <row r="235" spans="1:5" x14ac:dyDescent="0.4">
      <c r="A235">
        <v>2012</v>
      </c>
      <c r="B235" t="s">
        <v>312</v>
      </c>
      <c r="C235" t="s">
        <v>366</v>
      </c>
      <c r="D235">
        <v>6</v>
      </c>
      <c r="E235" s="1">
        <f>1500</f>
        <v>1500</v>
      </c>
    </row>
    <row r="236" spans="1:5" ht="17.5" customHeight="1" x14ac:dyDescent="0.4">
      <c r="A236">
        <v>1976</v>
      </c>
      <c r="B236" t="s">
        <v>622</v>
      </c>
      <c r="C236" t="s">
        <v>366</v>
      </c>
      <c r="D236">
        <v>1</v>
      </c>
      <c r="E236" s="13">
        <v>9800</v>
      </c>
    </row>
    <row r="237" spans="1:5" x14ac:dyDescent="0.4">
      <c r="A237">
        <v>2013</v>
      </c>
      <c r="B237" t="s">
        <v>35</v>
      </c>
      <c r="C237" t="s">
        <v>366</v>
      </c>
      <c r="D237">
        <v>1</v>
      </c>
      <c r="E237" s="1">
        <v>33800</v>
      </c>
    </row>
    <row r="238" spans="1:5" x14ac:dyDescent="0.4">
      <c r="A238">
        <v>2014</v>
      </c>
      <c r="B238" t="s">
        <v>1000</v>
      </c>
      <c r="C238" t="s">
        <v>366</v>
      </c>
      <c r="D238">
        <v>7</v>
      </c>
      <c r="E238" s="1">
        <v>14300</v>
      </c>
    </row>
    <row r="239" spans="1:5" x14ac:dyDescent="0.4">
      <c r="A239">
        <v>2018</v>
      </c>
      <c r="B239" t="s">
        <v>782</v>
      </c>
      <c r="C239" t="s">
        <v>366</v>
      </c>
      <c r="D239">
        <v>6</v>
      </c>
      <c r="E239" s="1">
        <v>3700</v>
      </c>
    </row>
    <row r="240" spans="1:5" x14ac:dyDescent="0.4">
      <c r="A240">
        <v>2021</v>
      </c>
      <c r="B240" t="s">
        <v>513</v>
      </c>
      <c r="C240" t="s">
        <v>366</v>
      </c>
      <c r="D240">
        <v>5</v>
      </c>
      <c r="E240" s="1">
        <v>2500</v>
      </c>
    </row>
    <row r="241" spans="1:5" x14ac:dyDescent="0.4">
      <c r="A241">
        <v>2021</v>
      </c>
      <c r="B241" t="s">
        <v>340</v>
      </c>
      <c r="C241" t="s">
        <v>366</v>
      </c>
      <c r="D241">
        <v>1</v>
      </c>
      <c r="E241" s="1">
        <v>2200</v>
      </c>
    </row>
    <row r="242" spans="1:5" x14ac:dyDescent="0.4">
      <c r="A242">
        <v>2018</v>
      </c>
      <c r="B242" t="s">
        <v>379</v>
      </c>
      <c r="C242" t="s">
        <v>476</v>
      </c>
      <c r="D242">
        <v>5</v>
      </c>
      <c r="E242" s="1">
        <f>3000</f>
        <v>3000</v>
      </c>
    </row>
    <row r="243" spans="1:5" x14ac:dyDescent="0.4">
      <c r="A243">
        <v>2017</v>
      </c>
      <c r="B243" t="s">
        <v>380</v>
      </c>
      <c r="C243" t="s">
        <v>366</v>
      </c>
      <c r="D243">
        <v>6</v>
      </c>
      <c r="E243" s="1">
        <f>2900</f>
        <v>2900</v>
      </c>
    </row>
    <row r="244" spans="1:5" x14ac:dyDescent="0.4">
      <c r="A244">
        <v>2016</v>
      </c>
      <c r="B244" t="s">
        <v>381</v>
      </c>
      <c r="C244" t="s">
        <v>366</v>
      </c>
      <c r="D244">
        <v>5</v>
      </c>
      <c r="E244" s="1">
        <v>2800</v>
      </c>
    </row>
    <row r="245" spans="1:5" x14ac:dyDescent="0.4">
      <c r="A245">
        <v>2014</v>
      </c>
      <c r="B245" t="s">
        <v>560</v>
      </c>
      <c r="C245" t="s">
        <v>366</v>
      </c>
      <c r="D245">
        <v>1</v>
      </c>
      <c r="E245" s="1">
        <v>2400</v>
      </c>
    </row>
    <row r="246" spans="1:5" x14ac:dyDescent="0.4">
      <c r="A246">
        <v>2013</v>
      </c>
      <c r="B246" t="s">
        <v>83</v>
      </c>
      <c r="C246" t="s">
        <v>366</v>
      </c>
      <c r="D246">
        <v>4</v>
      </c>
      <c r="E246" s="1">
        <v>2500</v>
      </c>
    </row>
    <row r="247" spans="1:5" x14ac:dyDescent="0.4">
      <c r="A247">
        <v>2022</v>
      </c>
      <c r="B247" t="s">
        <v>529</v>
      </c>
      <c r="C247" t="s">
        <v>366</v>
      </c>
      <c r="D247">
        <v>10</v>
      </c>
      <c r="E247" s="13">
        <v>1650</v>
      </c>
    </row>
    <row r="248" spans="1:5" x14ac:dyDescent="0.4">
      <c r="A248">
        <v>2018</v>
      </c>
      <c r="B248" t="s">
        <v>93</v>
      </c>
      <c r="C248" t="s">
        <v>366</v>
      </c>
      <c r="D248">
        <v>5</v>
      </c>
      <c r="E248" s="1">
        <v>3300</v>
      </c>
    </row>
    <row r="249" spans="1:5" x14ac:dyDescent="0.4">
      <c r="A249">
        <v>2015</v>
      </c>
      <c r="B249" t="s">
        <v>377</v>
      </c>
      <c r="C249" t="s">
        <v>366</v>
      </c>
      <c r="D249">
        <v>6</v>
      </c>
      <c r="E249" s="1">
        <f>3400</f>
        <v>3400</v>
      </c>
    </row>
    <row r="250" spans="1:5" x14ac:dyDescent="0.4">
      <c r="A250">
        <v>2013</v>
      </c>
      <c r="B250" t="s">
        <v>378</v>
      </c>
      <c r="C250" t="s">
        <v>366</v>
      </c>
      <c r="D250">
        <v>6</v>
      </c>
      <c r="E250" s="1">
        <f>3100</f>
        <v>3100</v>
      </c>
    </row>
    <row r="251" spans="1:5" x14ac:dyDescent="0.4">
      <c r="A251">
        <v>2013</v>
      </c>
      <c r="B251" t="s">
        <v>378</v>
      </c>
      <c r="C251" t="s">
        <v>366</v>
      </c>
      <c r="D251">
        <v>1</v>
      </c>
      <c r="E251" s="1">
        <v>2700</v>
      </c>
    </row>
    <row r="252" spans="1:5" x14ac:dyDescent="0.4">
      <c r="A252">
        <v>2022</v>
      </c>
      <c r="B252" t="s">
        <v>942</v>
      </c>
      <c r="C252" t="s">
        <v>366</v>
      </c>
      <c r="D252">
        <v>12</v>
      </c>
      <c r="E252" s="1">
        <v>1200</v>
      </c>
    </row>
    <row r="253" spans="1:5" x14ac:dyDescent="0.4">
      <c r="A253">
        <v>2020</v>
      </c>
      <c r="B253" t="s">
        <v>134</v>
      </c>
      <c r="C253" t="s">
        <v>366</v>
      </c>
      <c r="D253">
        <v>42</v>
      </c>
      <c r="E253" s="1">
        <f>1300</f>
        <v>1300</v>
      </c>
    </row>
    <row r="254" spans="1:5" x14ac:dyDescent="0.4">
      <c r="A254">
        <v>2020</v>
      </c>
      <c r="B254" t="s">
        <v>133</v>
      </c>
      <c r="C254" t="s">
        <v>366</v>
      </c>
      <c r="D254">
        <v>18</v>
      </c>
      <c r="E254" s="1">
        <f>1180</f>
        <v>1180</v>
      </c>
    </row>
    <row r="255" spans="1:5" x14ac:dyDescent="0.4">
      <c r="A255">
        <v>2018</v>
      </c>
      <c r="B255" t="s">
        <v>750</v>
      </c>
      <c r="C255" t="s">
        <v>366</v>
      </c>
      <c r="D255">
        <v>6</v>
      </c>
      <c r="E255" s="1">
        <v>1200</v>
      </c>
    </row>
    <row r="256" spans="1:5" x14ac:dyDescent="0.4">
      <c r="A256">
        <v>2023</v>
      </c>
      <c r="B256" t="s">
        <v>966</v>
      </c>
      <c r="C256" t="s">
        <v>366</v>
      </c>
      <c r="D256">
        <v>42</v>
      </c>
      <c r="E256" s="1">
        <v>850</v>
      </c>
    </row>
    <row r="257" spans="1:5" x14ac:dyDescent="0.4">
      <c r="A257">
        <v>2023</v>
      </c>
      <c r="B257" t="s">
        <v>965</v>
      </c>
      <c r="C257" t="s">
        <v>366</v>
      </c>
      <c r="D257">
        <v>6</v>
      </c>
      <c r="E257" s="1">
        <v>960</v>
      </c>
    </row>
    <row r="258" spans="1:5" x14ac:dyDescent="0.4">
      <c r="A258">
        <v>2023</v>
      </c>
      <c r="B258" t="s">
        <v>964</v>
      </c>
      <c r="C258" t="s">
        <v>366</v>
      </c>
      <c r="D258">
        <v>6</v>
      </c>
      <c r="E258" s="1">
        <v>920</v>
      </c>
    </row>
    <row r="259" spans="1:5" x14ac:dyDescent="0.4">
      <c r="A259">
        <v>2023</v>
      </c>
      <c r="B259" t="s">
        <v>745</v>
      </c>
      <c r="C259" t="s">
        <v>366</v>
      </c>
      <c r="D259">
        <v>4</v>
      </c>
      <c r="E259" s="1">
        <v>1550</v>
      </c>
    </row>
    <row r="260" spans="1:5" x14ac:dyDescent="0.4">
      <c r="A260" t="s">
        <v>370</v>
      </c>
    </row>
    <row r="261" spans="1:5" x14ac:dyDescent="0.4">
      <c r="B261" s="6" t="s">
        <v>6</v>
      </c>
      <c r="C261" s="6"/>
    </row>
    <row r="262" spans="1:5" x14ac:dyDescent="0.4">
      <c r="A262">
        <v>2013</v>
      </c>
      <c r="B262" t="s">
        <v>182</v>
      </c>
      <c r="C262" t="s">
        <v>366</v>
      </c>
      <c r="D262">
        <v>1</v>
      </c>
      <c r="E262" s="1">
        <v>21800</v>
      </c>
    </row>
    <row r="263" spans="1:5" x14ac:dyDescent="0.4">
      <c r="A263">
        <v>2011</v>
      </c>
      <c r="B263" t="s">
        <v>183</v>
      </c>
      <c r="C263" t="s">
        <v>366</v>
      </c>
      <c r="D263">
        <v>1</v>
      </c>
      <c r="E263" s="1">
        <v>21500</v>
      </c>
    </row>
    <row r="264" spans="1:5" x14ac:dyDescent="0.4">
      <c r="A264">
        <v>2007</v>
      </c>
      <c r="B264" t="s">
        <v>184</v>
      </c>
      <c r="C264" t="s">
        <v>366</v>
      </c>
      <c r="D264">
        <v>1</v>
      </c>
      <c r="E264" s="1">
        <v>22000</v>
      </c>
    </row>
    <row r="265" spans="1:5" x14ac:dyDescent="0.4">
      <c r="A265">
        <v>2006</v>
      </c>
      <c r="B265" t="s">
        <v>185</v>
      </c>
      <c r="C265" t="s">
        <v>366</v>
      </c>
      <c r="D265">
        <v>1</v>
      </c>
      <c r="E265" s="1">
        <v>20800</v>
      </c>
    </row>
    <row r="266" spans="1:5" x14ac:dyDescent="0.4">
      <c r="A266">
        <v>2017</v>
      </c>
      <c r="B266" t="s">
        <v>137</v>
      </c>
      <c r="C266" t="s">
        <v>367</v>
      </c>
      <c r="D266">
        <v>3</v>
      </c>
      <c r="E266" s="1">
        <v>12800</v>
      </c>
    </row>
    <row r="267" spans="1:5" x14ac:dyDescent="0.4">
      <c r="A267">
        <v>2017</v>
      </c>
      <c r="B267" t="s">
        <v>137</v>
      </c>
      <c r="C267" t="s">
        <v>366</v>
      </c>
      <c r="D267">
        <v>2</v>
      </c>
      <c r="E267" s="1">
        <v>6300</v>
      </c>
    </row>
    <row r="268" spans="1:5" x14ac:dyDescent="0.4">
      <c r="A268">
        <v>2004</v>
      </c>
      <c r="B268" t="s">
        <v>178</v>
      </c>
      <c r="C268" t="s">
        <v>366</v>
      </c>
      <c r="D268">
        <v>2</v>
      </c>
      <c r="E268" s="1">
        <v>7200</v>
      </c>
    </row>
    <row r="269" spans="1:5" x14ac:dyDescent="0.4">
      <c r="A269">
        <v>2019</v>
      </c>
      <c r="B269" t="s">
        <v>327</v>
      </c>
      <c r="C269" t="s">
        <v>366</v>
      </c>
      <c r="D269">
        <v>1</v>
      </c>
      <c r="E269" s="1">
        <v>7800</v>
      </c>
    </row>
    <row r="270" spans="1:5" x14ac:dyDescent="0.4">
      <c r="A270">
        <v>1995</v>
      </c>
      <c r="B270" s="8" t="s">
        <v>186</v>
      </c>
      <c r="C270" t="s">
        <v>366</v>
      </c>
      <c r="D270">
        <v>1</v>
      </c>
      <c r="E270" s="1">
        <v>7800</v>
      </c>
    </row>
    <row r="271" spans="1:5" x14ac:dyDescent="0.4">
      <c r="A271">
        <v>1996</v>
      </c>
      <c r="B271" s="8" t="s">
        <v>649</v>
      </c>
      <c r="C271" t="s">
        <v>366</v>
      </c>
      <c r="D271">
        <v>1</v>
      </c>
      <c r="E271" s="1">
        <v>6800</v>
      </c>
    </row>
    <row r="272" spans="1:5" x14ac:dyDescent="0.4">
      <c r="A272">
        <v>2011</v>
      </c>
      <c r="B272" t="s">
        <v>202</v>
      </c>
      <c r="C272" t="s">
        <v>366</v>
      </c>
      <c r="D272">
        <v>1</v>
      </c>
      <c r="E272" s="1">
        <v>13800</v>
      </c>
    </row>
    <row r="273" spans="1:5" x14ac:dyDescent="0.4">
      <c r="A273">
        <v>2015</v>
      </c>
      <c r="B273" s="9" t="s">
        <v>187</v>
      </c>
      <c r="C273" t="s">
        <v>366</v>
      </c>
      <c r="D273">
        <v>1</v>
      </c>
      <c r="E273" s="1">
        <v>13500</v>
      </c>
    </row>
    <row r="274" spans="1:5" x14ac:dyDescent="0.4">
      <c r="A274">
        <v>2010</v>
      </c>
      <c r="B274" s="9" t="s">
        <v>416</v>
      </c>
      <c r="C274" t="s">
        <v>366</v>
      </c>
      <c r="D274">
        <v>1</v>
      </c>
      <c r="E274" s="1">
        <v>13000</v>
      </c>
    </row>
    <row r="275" spans="1:5" x14ac:dyDescent="0.4">
      <c r="A275">
        <v>2006</v>
      </c>
      <c r="B275" s="9" t="s">
        <v>188</v>
      </c>
      <c r="C275" t="s">
        <v>366</v>
      </c>
      <c r="D275">
        <v>2</v>
      </c>
      <c r="E275" s="1">
        <v>10000</v>
      </c>
    </row>
    <row r="276" spans="1:5" x14ac:dyDescent="0.4">
      <c r="A276">
        <v>2006</v>
      </c>
      <c r="B276" s="2" t="s">
        <v>51</v>
      </c>
      <c r="C276" t="s">
        <v>366</v>
      </c>
      <c r="D276">
        <v>1</v>
      </c>
      <c r="E276" s="1">
        <v>11000</v>
      </c>
    </row>
    <row r="277" spans="1:5" x14ac:dyDescent="0.4">
      <c r="A277">
        <v>2012</v>
      </c>
      <c r="B277" s="2" t="s">
        <v>662</v>
      </c>
      <c r="C277" t="s">
        <v>366</v>
      </c>
      <c r="D277">
        <v>5</v>
      </c>
      <c r="E277" s="1">
        <f>4500</f>
        <v>4500</v>
      </c>
    </row>
    <row r="278" spans="1:5" x14ac:dyDescent="0.4">
      <c r="A278">
        <v>1983</v>
      </c>
      <c r="B278" s="2" t="s">
        <v>868</v>
      </c>
      <c r="C278" t="s">
        <v>366</v>
      </c>
      <c r="D278">
        <v>1</v>
      </c>
      <c r="E278" s="1">
        <v>3300</v>
      </c>
    </row>
    <row r="279" spans="1:5" x14ac:dyDescent="0.4">
      <c r="A279">
        <v>2002</v>
      </c>
      <c r="B279" s="2" t="s">
        <v>648</v>
      </c>
      <c r="C279" t="s">
        <v>366</v>
      </c>
      <c r="D279">
        <v>1</v>
      </c>
      <c r="E279" s="1">
        <v>3300</v>
      </c>
    </row>
    <row r="280" spans="1:5" x14ac:dyDescent="0.4">
      <c r="A280">
        <v>2017</v>
      </c>
      <c r="B280" s="2" t="s">
        <v>189</v>
      </c>
      <c r="C280" t="s">
        <v>366</v>
      </c>
      <c r="D280">
        <v>1</v>
      </c>
      <c r="E280" s="1">
        <v>18000</v>
      </c>
    </row>
    <row r="281" spans="1:5" x14ac:dyDescent="0.4">
      <c r="A281">
        <v>2016</v>
      </c>
      <c r="B281" s="2" t="s">
        <v>190</v>
      </c>
      <c r="C281" t="s">
        <v>366</v>
      </c>
      <c r="D281">
        <v>1</v>
      </c>
      <c r="E281" s="1">
        <v>21800</v>
      </c>
    </row>
    <row r="282" spans="1:5" x14ac:dyDescent="0.4">
      <c r="A282">
        <v>2015</v>
      </c>
      <c r="B282" s="2" t="s">
        <v>191</v>
      </c>
      <c r="C282" t="s">
        <v>366</v>
      </c>
      <c r="D282">
        <v>1</v>
      </c>
      <c r="E282" s="1">
        <v>23800</v>
      </c>
    </row>
    <row r="283" spans="1:5" x14ac:dyDescent="0.4">
      <c r="A283">
        <v>2013</v>
      </c>
      <c r="B283" s="2" t="s">
        <v>192</v>
      </c>
      <c r="C283" t="s">
        <v>366</v>
      </c>
      <c r="D283">
        <v>1</v>
      </c>
      <c r="E283" s="1">
        <v>17300</v>
      </c>
    </row>
    <row r="284" spans="1:5" x14ac:dyDescent="0.4">
      <c r="A284">
        <v>2007</v>
      </c>
      <c r="B284" s="2" t="s">
        <v>193</v>
      </c>
      <c r="C284" t="s">
        <v>366</v>
      </c>
      <c r="D284">
        <v>2</v>
      </c>
      <c r="E284" s="1">
        <v>18500</v>
      </c>
    </row>
    <row r="285" spans="1:5" x14ac:dyDescent="0.4">
      <c r="A285">
        <v>2006</v>
      </c>
      <c r="B285" s="2" t="s">
        <v>194</v>
      </c>
      <c r="C285" t="s">
        <v>366</v>
      </c>
      <c r="D285">
        <v>1</v>
      </c>
      <c r="E285" s="1">
        <v>17500</v>
      </c>
    </row>
    <row r="286" spans="1:5" x14ac:dyDescent="0.4">
      <c r="A286">
        <v>2004</v>
      </c>
      <c r="B286" s="2" t="s">
        <v>331</v>
      </c>
      <c r="C286" t="s">
        <v>366</v>
      </c>
      <c r="D286">
        <v>3</v>
      </c>
      <c r="E286" s="1">
        <v>14000</v>
      </c>
    </row>
    <row r="287" spans="1:5" x14ac:dyDescent="0.4">
      <c r="A287">
        <v>2003</v>
      </c>
      <c r="B287" s="2" t="s">
        <v>332</v>
      </c>
      <c r="C287" t="s">
        <v>366</v>
      </c>
      <c r="D287">
        <v>1</v>
      </c>
      <c r="E287" s="1">
        <v>16500</v>
      </c>
    </row>
    <row r="288" spans="1:5" x14ac:dyDescent="0.4">
      <c r="A288">
        <v>2002</v>
      </c>
      <c r="B288" s="2" t="s">
        <v>448</v>
      </c>
      <c r="C288" t="s">
        <v>366</v>
      </c>
      <c r="D288">
        <v>1</v>
      </c>
      <c r="E288" s="1">
        <v>21550</v>
      </c>
    </row>
    <row r="289" spans="1:5" x14ac:dyDescent="0.4">
      <c r="A289">
        <v>2004</v>
      </c>
      <c r="B289" t="s">
        <v>195</v>
      </c>
      <c r="C289" t="s">
        <v>366</v>
      </c>
      <c r="D289">
        <v>3</v>
      </c>
      <c r="E289" s="1">
        <v>9800</v>
      </c>
    </row>
    <row r="290" spans="1:5" x14ac:dyDescent="0.4">
      <c r="A290">
        <v>2002</v>
      </c>
      <c r="B290" t="s">
        <v>196</v>
      </c>
      <c r="C290" t="s">
        <v>366</v>
      </c>
      <c r="D290">
        <v>2</v>
      </c>
      <c r="E290" s="1">
        <v>11800</v>
      </c>
    </row>
    <row r="291" spans="1:5" x14ac:dyDescent="0.4">
      <c r="A291">
        <v>2001</v>
      </c>
      <c r="B291" t="s">
        <v>197</v>
      </c>
      <c r="C291" t="s">
        <v>366</v>
      </c>
      <c r="D291">
        <v>6</v>
      </c>
      <c r="E291" s="1">
        <f>10500</f>
        <v>10500</v>
      </c>
    </row>
    <row r="292" spans="1:5" x14ac:dyDescent="0.4">
      <c r="A292">
        <v>2019</v>
      </c>
      <c r="B292" s="2" t="s">
        <v>943</v>
      </c>
      <c r="C292" t="s">
        <v>366</v>
      </c>
      <c r="D292">
        <v>1</v>
      </c>
      <c r="E292" s="1">
        <v>5450</v>
      </c>
    </row>
    <row r="293" spans="1:5" x14ac:dyDescent="0.4">
      <c r="A293">
        <v>2016</v>
      </c>
      <c r="B293" s="2" t="s">
        <v>531</v>
      </c>
      <c r="C293" t="s">
        <v>366</v>
      </c>
      <c r="D293">
        <v>6</v>
      </c>
      <c r="E293" s="1">
        <v>5480</v>
      </c>
    </row>
    <row r="294" spans="1:5" x14ac:dyDescent="0.4">
      <c r="A294">
        <v>2014</v>
      </c>
      <c r="B294" s="2" t="s">
        <v>663</v>
      </c>
      <c r="C294" t="s">
        <v>366</v>
      </c>
      <c r="D294">
        <v>2</v>
      </c>
      <c r="E294" s="1">
        <v>4500</v>
      </c>
    </row>
    <row r="295" spans="1:5" x14ac:dyDescent="0.4">
      <c r="A295">
        <v>1995</v>
      </c>
      <c r="B295" s="2" t="s">
        <v>151</v>
      </c>
      <c r="C295" t="s">
        <v>366</v>
      </c>
      <c r="D295">
        <v>1</v>
      </c>
      <c r="E295" s="1">
        <v>5800</v>
      </c>
    </row>
    <row r="296" spans="1:5" x14ac:dyDescent="0.4">
      <c r="A296">
        <v>2018</v>
      </c>
      <c r="B296" s="2" t="s">
        <v>637</v>
      </c>
      <c r="C296" t="s">
        <v>366</v>
      </c>
      <c r="D296">
        <v>5</v>
      </c>
      <c r="E296" s="1">
        <v>5000</v>
      </c>
    </row>
    <row r="297" spans="1:5" x14ac:dyDescent="0.4">
      <c r="A297">
        <v>2016</v>
      </c>
      <c r="B297" s="2" t="s">
        <v>885</v>
      </c>
      <c r="C297" t="s">
        <v>366</v>
      </c>
      <c r="D297">
        <v>1</v>
      </c>
      <c r="E297" s="1">
        <v>5300</v>
      </c>
    </row>
    <row r="298" spans="1:5" x14ac:dyDescent="0.4">
      <c r="A298">
        <v>2013</v>
      </c>
      <c r="B298" s="2" t="s">
        <v>568</v>
      </c>
      <c r="C298" t="s">
        <v>366</v>
      </c>
      <c r="D298">
        <v>1</v>
      </c>
      <c r="E298" s="1">
        <v>5000</v>
      </c>
    </row>
    <row r="299" spans="1:5" x14ac:dyDescent="0.4">
      <c r="A299">
        <v>1997</v>
      </c>
      <c r="B299" s="2" t="s">
        <v>475</v>
      </c>
      <c r="C299" t="s">
        <v>366</v>
      </c>
      <c r="D299">
        <v>1</v>
      </c>
      <c r="E299" s="1">
        <v>6300</v>
      </c>
    </row>
    <row r="300" spans="1:5" x14ac:dyDescent="0.4">
      <c r="A300">
        <v>2020</v>
      </c>
      <c r="B300" s="12" t="s">
        <v>922</v>
      </c>
      <c r="C300" t="s">
        <v>366</v>
      </c>
      <c r="D300">
        <v>1</v>
      </c>
      <c r="E300" s="1">
        <v>4350</v>
      </c>
    </row>
    <row r="301" spans="1:5" x14ac:dyDescent="0.4">
      <c r="A301">
        <v>2018</v>
      </c>
      <c r="B301" s="12" t="s">
        <v>923</v>
      </c>
      <c r="C301" t="s">
        <v>366</v>
      </c>
      <c r="D301">
        <v>2</v>
      </c>
      <c r="E301" s="1">
        <v>4000</v>
      </c>
    </row>
    <row r="302" spans="1:5" x14ac:dyDescent="0.4">
      <c r="A302">
        <v>2018</v>
      </c>
      <c r="B302" s="2" t="s">
        <v>302</v>
      </c>
      <c r="C302" t="s">
        <v>366</v>
      </c>
      <c r="D302">
        <v>4</v>
      </c>
      <c r="E302" s="1">
        <v>4000</v>
      </c>
    </row>
    <row r="303" spans="1:5" x14ac:dyDescent="0.4">
      <c r="A303">
        <v>2017</v>
      </c>
      <c r="B303" s="2" t="s">
        <v>199</v>
      </c>
      <c r="C303" t="s">
        <v>366</v>
      </c>
      <c r="D303">
        <v>3</v>
      </c>
      <c r="E303" s="1">
        <f>4000</f>
        <v>4000</v>
      </c>
    </row>
    <row r="304" spans="1:5" x14ac:dyDescent="0.4">
      <c r="A304">
        <v>2014</v>
      </c>
      <c r="B304" s="2" t="s">
        <v>200</v>
      </c>
      <c r="C304" t="s">
        <v>366</v>
      </c>
      <c r="D304">
        <v>9</v>
      </c>
      <c r="E304" s="1">
        <f>4000</f>
        <v>4000</v>
      </c>
    </row>
    <row r="305" spans="1:5" x14ac:dyDescent="0.4">
      <c r="A305">
        <v>2009</v>
      </c>
      <c r="B305" s="2" t="s">
        <v>832</v>
      </c>
      <c r="C305" t="s">
        <v>366</v>
      </c>
      <c r="D305">
        <v>4</v>
      </c>
      <c r="E305" s="1">
        <v>3700</v>
      </c>
    </row>
    <row r="306" spans="1:5" x14ac:dyDescent="0.4">
      <c r="A306">
        <v>2014</v>
      </c>
      <c r="B306" s="2" t="s">
        <v>198</v>
      </c>
      <c r="C306" t="s">
        <v>366</v>
      </c>
      <c r="D306">
        <v>9</v>
      </c>
      <c r="E306" s="1">
        <v>3500</v>
      </c>
    </row>
    <row r="307" spans="1:5" x14ac:dyDescent="0.4">
      <c r="A307">
        <v>2002</v>
      </c>
      <c r="B307" s="2" t="s">
        <v>680</v>
      </c>
      <c r="C307" t="s">
        <v>366</v>
      </c>
      <c r="D307">
        <v>2</v>
      </c>
      <c r="E307" s="1">
        <v>3600</v>
      </c>
    </row>
    <row r="308" spans="1:5" x14ac:dyDescent="0.4">
      <c r="A308">
        <v>2013</v>
      </c>
      <c r="B308" s="2" t="s">
        <v>543</v>
      </c>
      <c r="C308" t="s">
        <v>366</v>
      </c>
      <c r="D308">
        <v>3</v>
      </c>
      <c r="E308" s="1">
        <v>2650</v>
      </c>
    </row>
    <row r="309" spans="1:5" x14ac:dyDescent="0.4">
      <c r="A309">
        <v>2005</v>
      </c>
      <c r="B309" s="2" t="s">
        <v>382</v>
      </c>
      <c r="C309" s="2" t="s">
        <v>368</v>
      </c>
      <c r="D309">
        <v>1</v>
      </c>
      <c r="E309" s="1">
        <v>12800</v>
      </c>
    </row>
    <row r="310" spans="1:5" x14ac:dyDescent="0.4">
      <c r="A310">
        <v>2018</v>
      </c>
      <c r="B310" t="s">
        <v>535</v>
      </c>
      <c r="C310" t="s">
        <v>366</v>
      </c>
      <c r="D310">
        <v>1</v>
      </c>
      <c r="E310" s="1">
        <v>7800</v>
      </c>
    </row>
    <row r="311" spans="1:5" x14ac:dyDescent="0.4">
      <c r="A311">
        <v>2014</v>
      </c>
      <c r="B311" t="s">
        <v>201</v>
      </c>
      <c r="C311" t="s">
        <v>366</v>
      </c>
      <c r="D311">
        <v>1</v>
      </c>
      <c r="E311" s="1">
        <v>9200</v>
      </c>
    </row>
    <row r="312" spans="1:5" x14ac:dyDescent="0.4">
      <c r="A312">
        <v>2009</v>
      </c>
      <c r="B312" t="s">
        <v>446</v>
      </c>
      <c r="C312" t="s">
        <v>366</v>
      </c>
      <c r="D312">
        <v>1</v>
      </c>
      <c r="E312" s="1">
        <v>10600</v>
      </c>
    </row>
    <row r="313" spans="1:5" x14ac:dyDescent="0.4">
      <c r="A313">
        <v>2012</v>
      </c>
      <c r="B313" t="s">
        <v>866</v>
      </c>
      <c r="C313" t="s">
        <v>366</v>
      </c>
      <c r="D313">
        <v>6</v>
      </c>
      <c r="E313" s="1">
        <v>1800</v>
      </c>
    </row>
    <row r="314" spans="1:5" x14ac:dyDescent="0.4">
      <c r="A314">
        <v>2015</v>
      </c>
      <c r="B314" t="s">
        <v>864</v>
      </c>
      <c r="C314" t="s">
        <v>366</v>
      </c>
      <c r="D314">
        <v>5</v>
      </c>
      <c r="E314" s="1">
        <v>1350</v>
      </c>
    </row>
    <row r="315" spans="1:5" x14ac:dyDescent="0.4">
      <c r="A315">
        <v>2020</v>
      </c>
      <c r="B315" t="s">
        <v>500</v>
      </c>
      <c r="C315" t="s">
        <v>366</v>
      </c>
      <c r="D315">
        <v>1</v>
      </c>
      <c r="E315" s="1">
        <v>4800</v>
      </c>
    </row>
    <row r="316" spans="1:5" x14ac:dyDescent="0.4">
      <c r="A316">
        <v>2018</v>
      </c>
      <c r="B316" t="s">
        <v>203</v>
      </c>
      <c r="C316" t="s">
        <v>366</v>
      </c>
      <c r="D316">
        <v>3</v>
      </c>
      <c r="E316" s="1">
        <v>6800</v>
      </c>
    </row>
    <row r="317" spans="1:5" x14ac:dyDescent="0.4">
      <c r="A317">
        <v>2014</v>
      </c>
      <c r="B317" t="s">
        <v>204</v>
      </c>
      <c r="C317" t="s">
        <v>366</v>
      </c>
      <c r="D317">
        <v>3</v>
      </c>
      <c r="E317" s="1">
        <v>7200</v>
      </c>
    </row>
    <row r="318" spans="1:5" x14ac:dyDescent="0.4">
      <c r="A318">
        <v>2013</v>
      </c>
      <c r="B318" t="s">
        <v>205</v>
      </c>
      <c r="C318" t="s">
        <v>367</v>
      </c>
      <c r="D318">
        <v>1</v>
      </c>
      <c r="E318" s="1">
        <v>16800</v>
      </c>
    </row>
    <row r="319" spans="1:5" x14ac:dyDescent="0.4">
      <c r="A319">
        <v>2013</v>
      </c>
      <c r="B319" t="s">
        <v>205</v>
      </c>
      <c r="C319" t="s">
        <v>366</v>
      </c>
      <c r="D319">
        <v>1</v>
      </c>
      <c r="E319" s="1">
        <v>8200</v>
      </c>
    </row>
    <row r="320" spans="1:5" x14ac:dyDescent="0.4">
      <c r="A320">
        <v>2011</v>
      </c>
      <c r="B320" t="s">
        <v>206</v>
      </c>
      <c r="C320" t="s">
        <v>366</v>
      </c>
      <c r="D320">
        <v>1</v>
      </c>
      <c r="E320" s="1">
        <v>6100</v>
      </c>
    </row>
    <row r="321" spans="1:5" x14ac:dyDescent="0.4">
      <c r="A321">
        <v>2008</v>
      </c>
      <c r="B321" t="s">
        <v>207</v>
      </c>
      <c r="C321" t="s">
        <v>366</v>
      </c>
      <c r="D321">
        <v>1</v>
      </c>
      <c r="E321" s="1">
        <v>7000</v>
      </c>
    </row>
    <row r="322" spans="1:5" x14ac:dyDescent="0.4">
      <c r="A322">
        <v>2005</v>
      </c>
      <c r="B322" t="s">
        <v>208</v>
      </c>
      <c r="C322" t="s">
        <v>366</v>
      </c>
      <c r="D322">
        <v>3</v>
      </c>
      <c r="E322" s="1">
        <v>10200</v>
      </c>
    </row>
    <row r="323" spans="1:5" x14ac:dyDescent="0.4">
      <c r="A323">
        <v>2015</v>
      </c>
      <c r="B323" t="s">
        <v>790</v>
      </c>
      <c r="C323" t="s">
        <v>366</v>
      </c>
      <c r="D323">
        <v>12</v>
      </c>
      <c r="E323" s="1">
        <v>1350</v>
      </c>
    </row>
    <row r="324" spans="1:5" x14ac:dyDescent="0.4">
      <c r="A324">
        <v>2017</v>
      </c>
      <c r="B324" t="s">
        <v>209</v>
      </c>
      <c r="C324" t="s">
        <v>366</v>
      </c>
      <c r="D324">
        <v>5</v>
      </c>
      <c r="E324" s="1">
        <v>5800</v>
      </c>
    </row>
    <row r="325" spans="1:5" x14ac:dyDescent="0.4">
      <c r="A325">
        <v>2016</v>
      </c>
      <c r="B325" t="s">
        <v>210</v>
      </c>
      <c r="C325" t="s">
        <v>366</v>
      </c>
      <c r="D325">
        <v>3</v>
      </c>
      <c r="E325" s="1">
        <v>7800</v>
      </c>
    </row>
    <row r="326" spans="1:5" x14ac:dyDescent="0.4">
      <c r="A326">
        <v>2014</v>
      </c>
      <c r="B326" t="s">
        <v>211</v>
      </c>
      <c r="C326" t="s">
        <v>366</v>
      </c>
      <c r="D326">
        <v>2</v>
      </c>
      <c r="E326" s="1">
        <v>6000</v>
      </c>
    </row>
    <row r="327" spans="1:5" x14ac:dyDescent="0.4">
      <c r="A327">
        <v>2013</v>
      </c>
      <c r="B327" t="s">
        <v>212</v>
      </c>
      <c r="C327" t="s">
        <v>366</v>
      </c>
      <c r="D327">
        <v>7</v>
      </c>
      <c r="E327" s="1">
        <v>5900</v>
      </c>
    </row>
    <row r="328" spans="1:5" x14ac:dyDescent="0.4">
      <c r="A328">
        <v>2011</v>
      </c>
      <c r="B328" t="s">
        <v>213</v>
      </c>
      <c r="C328" t="s">
        <v>366</v>
      </c>
      <c r="D328">
        <v>1</v>
      </c>
      <c r="E328" s="1">
        <v>5700</v>
      </c>
    </row>
    <row r="329" spans="1:5" x14ac:dyDescent="0.4">
      <c r="A329">
        <v>2007</v>
      </c>
      <c r="B329" t="s">
        <v>214</v>
      </c>
      <c r="C329" t="s">
        <v>366</v>
      </c>
      <c r="D329">
        <v>2</v>
      </c>
      <c r="E329" s="1">
        <v>6500</v>
      </c>
    </row>
    <row r="330" spans="1:5" x14ac:dyDescent="0.4">
      <c r="A330">
        <v>2005</v>
      </c>
      <c r="B330" t="s">
        <v>215</v>
      </c>
      <c r="C330" t="s">
        <v>366</v>
      </c>
      <c r="D330">
        <v>1</v>
      </c>
      <c r="E330" s="1">
        <v>8600</v>
      </c>
    </row>
    <row r="331" spans="1:5" x14ac:dyDescent="0.4">
      <c r="A331">
        <v>2002</v>
      </c>
      <c r="B331" t="s">
        <v>447</v>
      </c>
      <c r="C331" t="s">
        <v>366</v>
      </c>
      <c r="D331">
        <v>2</v>
      </c>
      <c r="E331" s="1">
        <v>9000</v>
      </c>
    </row>
    <row r="332" spans="1:5" x14ac:dyDescent="0.4">
      <c r="A332">
        <v>2014</v>
      </c>
      <c r="B332" t="s">
        <v>709</v>
      </c>
      <c r="C332" t="s">
        <v>366</v>
      </c>
      <c r="D332">
        <v>1</v>
      </c>
      <c r="E332" s="1">
        <v>1800</v>
      </c>
    </row>
    <row r="333" spans="1:5" x14ac:dyDescent="0.4">
      <c r="A333">
        <v>2013</v>
      </c>
      <c r="B333" t="s">
        <v>710</v>
      </c>
      <c r="C333" t="s">
        <v>366</v>
      </c>
      <c r="D333">
        <v>9</v>
      </c>
      <c r="E333" s="1">
        <v>1750</v>
      </c>
    </row>
    <row r="334" spans="1:5" x14ac:dyDescent="0.4">
      <c r="A334">
        <v>2011</v>
      </c>
      <c r="B334" t="s">
        <v>712</v>
      </c>
      <c r="C334" t="s">
        <v>366</v>
      </c>
      <c r="D334">
        <v>1</v>
      </c>
      <c r="E334" s="1">
        <v>1700</v>
      </c>
    </row>
    <row r="335" spans="1:5" x14ac:dyDescent="0.4">
      <c r="A335">
        <v>2005</v>
      </c>
      <c r="B335" t="s">
        <v>711</v>
      </c>
      <c r="C335" t="s">
        <v>366</v>
      </c>
      <c r="D335">
        <v>2</v>
      </c>
      <c r="E335" s="1">
        <v>3500</v>
      </c>
    </row>
    <row r="336" spans="1:5" x14ac:dyDescent="0.4">
      <c r="A336">
        <v>2002</v>
      </c>
      <c r="B336" t="s">
        <v>827</v>
      </c>
      <c r="C336" t="s">
        <v>366</v>
      </c>
      <c r="D336">
        <v>4</v>
      </c>
      <c r="E336" s="1">
        <v>3800</v>
      </c>
    </row>
    <row r="337" spans="1:5" x14ac:dyDescent="0.4">
      <c r="A337">
        <v>2017</v>
      </c>
      <c r="B337" t="s">
        <v>216</v>
      </c>
      <c r="C337" t="s">
        <v>366</v>
      </c>
      <c r="D337">
        <v>9</v>
      </c>
      <c r="E337" s="1">
        <f>1780</f>
        <v>1780</v>
      </c>
    </row>
    <row r="338" spans="1:5" x14ac:dyDescent="0.4">
      <c r="A338">
        <v>2015</v>
      </c>
      <c r="B338" t="s">
        <v>457</v>
      </c>
      <c r="C338" t="s">
        <v>366</v>
      </c>
      <c r="D338">
        <v>5</v>
      </c>
      <c r="E338" s="1">
        <f>2250</f>
        <v>2250</v>
      </c>
    </row>
    <row r="339" spans="1:5" x14ac:dyDescent="0.4">
      <c r="A339">
        <v>2014</v>
      </c>
      <c r="B339" t="s">
        <v>217</v>
      </c>
      <c r="C339" t="s">
        <v>366</v>
      </c>
      <c r="D339">
        <v>12</v>
      </c>
      <c r="E339" s="1">
        <f>2000</f>
        <v>2000</v>
      </c>
    </row>
    <row r="340" spans="1:5" x14ac:dyDescent="0.4">
      <c r="A340">
        <v>2015</v>
      </c>
      <c r="B340" t="s">
        <v>894</v>
      </c>
      <c r="C340" t="s">
        <v>366</v>
      </c>
      <c r="D340">
        <v>1</v>
      </c>
      <c r="E340" s="1">
        <v>58000</v>
      </c>
    </row>
    <row r="341" spans="1:5" x14ac:dyDescent="0.4">
      <c r="A341">
        <v>1997</v>
      </c>
      <c r="B341" t="s">
        <v>64</v>
      </c>
      <c r="C341" t="s">
        <v>366</v>
      </c>
      <c r="D341">
        <v>1</v>
      </c>
      <c r="E341" s="1">
        <v>38000</v>
      </c>
    </row>
    <row r="342" spans="1:5" x14ac:dyDescent="0.4">
      <c r="A342">
        <v>2020</v>
      </c>
      <c r="B342" t="s">
        <v>830</v>
      </c>
      <c r="C342" t="s">
        <v>366</v>
      </c>
      <c r="D342">
        <v>6</v>
      </c>
      <c r="E342" s="1">
        <v>2800</v>
      </c>
    </row>
    <row r="343" spans="1:5" x14ac:dyDescent="0.4">
      <c r="A343">
        <v>2015</v>
      </c>
      <c r="B343" t="s">
        <v>422</v>
      </c>
      <c r="C343" t="s">
        <v>366</v>
      </c>
      <c r="D343">
        <v>1</v>
      </c>
      <c r="E343" s="1">
        <v>2400</v>
      </c>
    </row>
    <row r="344" spans="1:5" x14ac:dyDescent="0.4">
      <c r="A344">
        <v>2008</v>
      </c>
      <c r="B344" t="s">
        <v>544</v>
      </c>
      <c r="C344" t="s">
        <v>366</v>
      </c>
      <c r="D344">
        <v>1</v>
      </c>
      <c r="E344" s="1">
        <v>2300</v>
      </c>
    </row>
    <row r="345" spans="1:5" x14ac:dyDescent="0.4">
      <c r="A345">
        <v>2014</v>
      </c>
      <c r="B345" t="s">
        <v>341</v>
      </c>
      <c r="C345" t="s">
        <v>367</v>
      </c>
      <c r="D345">
        <v>1</v>
      </c>
      <c r="E345" s="1">
        <v>3800</v>
      </c>
    </row>
    <row r="346" spans="1:5" x14ac:dyDescent="0.4">
      <c r="A346">
        <v>2006</v>
      </c>
      <c r="B346" t="s">
        <v>218</v>
      </c>
      <c r="C346" t="s">
        <v>366</v>
      </c>
      <c r="D346">
        <v>1</v>
      </c>
      <c r="E346" s="1">
        <v>1850</v>
      </c>
    </row>
    <row r="347" spans="1:5" x14ac:dyDescent="0.4">
      <c r="A347">
        <v>2015</v>
      </c>
      <c r="B347" t="s">
        <v>355</v>
      </c>
      <c r="C347" t="s">
        <v>366</v>
      </c>
      <c r="D347">
        <v>6</v>
      </c>
      <c r="E347" s="1">
        <f>2350</f>
        <v>2350</v>
      </c>
    </row>
    <row r="348" spans="1:5" x14ac:dyDescent="0.4">
      <c r="A348">
        <v>2012</v>
      </c>
      <c r="B348" t="s">
        <v>569</v>
      </c>
      <c r="C348" t="s">
        <v>366</v>
      </c>
      <c r="D348">
        <v>2</v>
      </c>
      <c r="E348" s="1">
        <v>1950</v>
      </c>
    </row>
    <row r="349" spans="1:5" x14ac:dyDescent="0.4">
      <c r="A349">
        <v>2005</v>
      </c>
      <c r="B349" t="s">
        <v>736</v>
      </c>
      <c r="C349" t="s">
        <v>366</v>
      </c>
      <c r="D349">
        <v>3</v>
      </c>
      <c r="E349" s="1">
        <v>2600</v>
      </c>
    </row>
    <row r="350" spans="1:5" x14ac:dyDescent="0.4">
      <c r="A350">
        <v>2013</v>
      </c>
      <c r="B350" t="s">
        <v>303</v>
      </c>
      <c r="C350" t="s">
        <v>366</v>
      </c>
      <c r="D350">
        <v>6</v>
      </c>
      <c r="E350" s="1">
        <f>1800</f>
        <v>1800</v>
      </c>
    </row>
    <row r="351" spans="1:5" x14ac:dyDescent="0.4">
      <c r="A351">
        <v>2009</v>
      </c>
      <c r="B351" t="s">
        <v>743</v>
      </c>
      <c r="C351" t="s">
        <v>366</v>
      </c>
      <c r="D351">
        <v>11</v>
      </c>
      <c r="E351" s="1">
        <v>1600</v>
      </c>
    </row>
    <row r="352" spans="1:5" x14ac:dyDescent="0.4">
      <c r="A352">
        <v>2013</v>
      </c>
      <c r="B352" s="3" t="s">
        <v>1001</v>
      </c>
      <c r="C352" t="s">
        <v>366</v>
      </c>
      <c r="D352">
        <v>5</v>
      </c>
      <c r="E352" s="1">
        <v>1450</v>
      </c>
    </row>
    <row r="353" spans="1:5" x14ac:dyDescent="0.4">
      <c r="A353">
        <v>2004</v>
      </c>
      <c r="B353" t="s">
        <v>829</v>
      </c>
      <c r="C353" t="s">
        <v>366</v>
      </c>
      <c r="D353">
        <v>10</v>
      </c>
      <c r="E353" s="1">
        <v>4000</v>
      </c>
    </row>
    <row r="354" spans="1:5" x14ac:dyDescent="0.4">
      <c r="A354">
        <v>2017</v>
      </c>
      <c r="B354" t="s">
        <v>822</v>
      </c>
      <c r="C354" t="s">
        <v>366</v>
      </c>
      <c r="D354">
        <v>4</v>
      </c>
      <c r="E354" s="1">
        <v>1600</v>
      </c>
    </row>
    <row r="355" spans="1:5" x14ac:dyDescent="0.4">
      <c r="A355">
        <v>2015</v>
      </c>
      <c r="B355" t="s">
        <v>823</v>
      </c>
      <c r="C355" t="s">
        <v>366</v>
      </c>
      <c r="D355">
        <v>7</v>
      </c>
      <c r="E355" s="1">
        <v>1800</v>
      </c>
    </row>
    <row r="356" spans="1:5" x14ac:dyDescent="0.4">
      <c r="A356">
        <v>2013</v>
      </c>
      <c r="B356" s="7" t="s">
        <v>679</v>
      </c>
      <c r="C356" t="s">
        <v>366</v>
      </c>
      <c r="D356">
        <v>1</v>
      </c>
      <c r="E356" s="1">
        <v>4250</v>
      </c>
    </row>
    <row r="357" spans="1:5" x14ac:dyDescent="0.4">
      <c r="A357">
        <v>2012</v>
      </c>
      <c r="B357" s="7" t="s">
        <v>219</v>
      </c>
      <c r="C357" t="s">
        <v>366</v>
      </c>
      <c r="D357">
        <v>2</v>
      </c>
      <c r="E357" s="1">
        <v>4500</v>
      </c>
    </row>
    <row r="358" spans="1:5" x14ac:dyDescent="0.4">
      <c r="A358">
        <v>2011</v>
      </c>
      <c r="B358" s="7" t="s">
        <v>220</v>
      </c>
      <c r="C358" t="s">
        <v>366</v>
      </c>
      <c r="D358">
        <v>1</v>
      </c>
      <c r="E358" s="1">
        <v>4100</v>
      </c>
    </row>
    <row r="359" spans="1:5" ht="17.5" customHeight="1" x14ac:dyDescent="0.4">
      <c r="A359">
        <v>2013</v>
      </c>
      <c r="B359" t="s">
        <v>106</v>
      </c>
      <c r="C359" t="s">
        <v>366</v>
      </c>
      <c r="D359">
        <v>2</v>
      </c>
      <c r="E359" s="1">
        <v>48800</v>
      </c>
    </row>
    <row r="360" spans="1:5" x14ac:dyDescent="0.4">
      <c r="A360">
        <v>1998</v>
      </c>
      <c r="B360" t="s">
        <v>337</v>
      </c>
      <c r="C360" t="s">
        <v>366</v>
      </c>
      <c r="D360">
        <v>1</v>
      </c>
      <c r="E360" s="1">
        <v>33000</v>
      </c>
    </row>
    <row r="361" spans="1:5" x14ac:dyDescent="0.4">
      <c r="A361">
        <v>2004</v>
      </c>
      <c r="B361" t="s">
        <v>153</v>
      </c>
      <c r="C361" t="s">
        <v>366</v>
      </c>
      <c r="D361">
        <v>1</v>
      </c>
      <c r="E361" s="1">
        <v>57800</v>
      </c>
    </row>
    <row r="362" spans="1:5" x14ac:dyDescent="0.4">
      <c r="A362">
        <v>2018</v>
      </c>
      <c r="B362" t="s">
        <v>783</v>
      </c>
      <c r="C362" t="s">
        <v>366</v>
      </c>
      <c r="D362">
        <v>18</v>
      </c>
      <c r="E362" s="1">
        <v>3650</v>
      </c>
    </row>
    <row r="363" spans="1:5" x14ac:dyDescent="0.4">
      <c r="A363">
        <v>2021</v>
      </c>
      <c r="B363" s="12" t="s">
        <v>509</v>
      </c>
      <c r="C363" t="s">
        <v>366</v>
      </c>
      <c r="D363">
        <v>1</v>
      </c>
      <c r="E363" s="1">
        <v>2500</v>
      </c>
    </row>
    <row r="364" spans="1:5" x14ac:dyDescent="0.4">
      <c r="A364">
        <v>2014</v>
      </c>
      <c r="B364" s="12" t="s">
        <v>673</v>
      </c>
      <c r="C364" t="s">
        <v>366</v>
      </c>
      <c r="D364">
        <v>1</v>
      </c>
      <c r="E364" s="1">
        <v>2800</v>
      </c>
    </row>
    <row r="365" spans="1:5" x14ac:dyDescent="0.4">
      <c r="A365">
        <v>2017</v>
      </c>
      <c r="B365" t="s">
        <v>815</v>
      </c>
      <c r="C365" t="s">
        <v>366</v>
      </c>
      <c r="D365">
        <v>5</v>
      </c>
      <c r="E365" s="1">
        <v>1550</v>
      </c>
    </row>
    <row r="366" spans="1:5" x14ac:dyDescent="0.4">
      <c r="A366">
        <v>2015</v>
      </c>
      <c r="B366" t="s">
        <v>816</v>
      </c>
      <c r="C366" t="s">
        <v>366</v>
      </c>
      <c r="D366">
        <v>8</v>
      </c>
      <c r="E366" s="1">
        <v>1700</v>
      </c>
    </row>
    <row r="367" spans="1:5" x14ac:dyDescent="0.4">
      <c r="A367">
        <v>2018</v>
      </c>
      <c r="B367" s="2" t="s">
        <v>828</v>
      </c>
      <c r="C367" t="s">
        <v>366</v>
      </c>
      <c r="D367">
        <v>5</v>
      </c>
      <c r="E367" s="1">
        <v>2800</v>
      </c>
    </row>
    <row r="368" spans="1:5" x14ac:dyDescent="0.4">
      <c r="A368">
        <v>1996</v>
      </c>
      <c r="B368" s="2" t="s">
        <v>438</v>
      </c>
      <c r="C368" t="s">
        <v>366</v>
      </c>
      <c r="D368">
        <v>2</v>
      </c>
      <c r="E368" s="1">
        <v>3500</v>
      </c>
    </row>
    <row r="369" spans="1:5" x14ac:dyDescent="0.4">
      <c r="A369">
        <v>1995</v>
      </c>
      <c r="B369" s="2" t="s">
        <v>884</v>
      </c>
      <c r="C369" t="s">
        <v>366</v>
      </c>
      <c r="D369">
        <v>2</v>
      </c>
      <c r="E369" s="1">
        <v>3900</v>
      </c>
    </row>
    <row r="370" spans="1:5" x14ac:dyDescent="0.4">
      <c r="A370" t="s">
        <v>370</v>
      </c>
    </row>
    <row r="371" spans="1:5" x14ac:dyDescent="0.4">
      <c r="B371" s="6" t="s">
        <v>7</v>
      </c>
      <c r="C371" s="6"/>
    </row>
    <row r="372" spans="1:5" x14ac:dyDescent="0.4">
      <c r="A372">
        <v>2007</v>
      </c>
      <c r="B372" s="7" t="s">
        <v>130</v>
      </c>
      <c r="C372" t="s">
        <v>366</v>
      </c>
      <c r="D372">
        <v>1</v>
      </c>
      <c r="E372" s="1">
        <v>21500</v>
      </c>
    </row>
    <row r="373" spans="1:5" x14ac:dyDescent="0.4">
      <c r="A373">
        <v>2014</v>
      </c>
      <c r="B373" s="7" t="s">
        <v>42</v>
      </c>
      <c r="C373" t="s">
        <v>366</v>
      </c>
      <c r="D373">
        <v>5</v>
      </c>
      <c r="E373" s="1">
        <v>3000</v>
      </c>
    </row>
    <row r="374" spans="1:5" x14ac:dyDescent="0.4">
      <c r="A374">
        <v>2004</v>
      </c>
      <c r="B374" s="7" t="s">
        <v>809</v>
      </c>
      <c r="C374" t="s">
        <v>366</v>
      </c>
      <c r="D374">
        <v>1</v>
      </c>
      <c r="E374" s="1">
        <v>3800</v>
      </c>
    </row>
    <row r="375" spans="1:5" x14ac:dyDescent="0.4">
      <c r="A375">
        <v>1996</v>
      </c>
      <c r="B375" t="s">
        <v>120</v>
      </c>
      <c r="C375" t="s">
        <v>366</v>
      </c>
      <c r="D375">
        <v>2</v>
      </c>
      <c r="E375" s="1">
        <v>3900</v>
      </c>
    </row>
    <row r="376" spans="1:5" x14ac:dyDescent="0.4">
      <c r="A376">
        <v>2016</v>
      </c>
      <c r="B376" t="s">
        <v>221</v>
      </c>
      <c r="C376" t="s">
        <v>366</v>
      </c>
      <c r="D376">
        <v>1</v>
      </c>
      <c r="E376" s="1">
        <v>3600</v>
      </c>
    </row>
    <row r="377" spans="1:5" x14ac:dyDescent="0.4">
      <c r="A377">
        <v>2014</v>
      </c>
      <c r="B377" t="s">
        <v>222</v>
      </c>
      <c r="C377" t="s">
        <v>366</v>
      </c>
      <c r="D377">
        <v>2</v>
      </c>
      <c r="E377" s="1">
        <v>3300</v>
      </c>
    </row>
    <row r="378" spans="1:5" x14ac:dyDescent="0.4">
      <c r="A378">
        <v>2012</v>
      </c>
      <c r="B378" t="s">
        <v>836</v>
      </c>
      <c r="C378" t="s">
        <v>366</v>
      </c>
      <c r="D378">
        <v>2</v>
      </c>
      <c r="E378" s="1">
        <v>3500</v>
      </c>
    </row>
    <row r="379" spans="1:5" x14ac:dyDescent="0.4">
      <c r="A379">
        <v>2012</v>
      </c>
      <c r="B379" s="2" t="s">
        <v>104</v>
      </c>
      <c r="C379" t="s">
        <v>366</v>
      </c>
      <c r="D379">
        <v>4</v>
      </c>
      <c r="E379" s="1">
        <v>2450</v>
      </c>
    </row>
    <row r="380" spans="1:5" x14ac:dyDescent="0.4">
      <c r="A380">
        <v>1994</v>
      </c>
      <c r="B380" s="2" t="s">
        <v>731</v>
      </c>
      <c r="C380" t="s">
        <v>366</v>
      </c>
      <c r="D380">
        <v>1</v>
      </c>
      <c r="E380" s="1">
        <v>17500</v>
      </c>
    </row>
    <row r="381" spans="1:5" x14ac:dyDescent="0.4">
      <c r="A381">
        <v>2015</v>
      </c>
      <c r="B381" s="2" t="s">
        <v>407</v>
      </c>
      <c r="C381" t="s">
        <v>366</v>
      </c>
      <c r="D381">
        <v>1</v>
      </c>
      <c r="E381" s="1">
        <v>8800</v>
      </c>
    </row>
    <row r="382" spans="1:5" x14ac:dyDescent="0.4">
      <c r="A382">
        <v>2015</v>
      </c>
      <c r="B382" s="2" t="s">
        <v>732</v>
      </c>
      <c r="C382" t="s">
        <v>366</v>
      </c>
      <c r="D382">
        <v>4</v>
      </c>
      <c r="E382" s="1">
        <v>8200</v>
      </c>
    </row>
    <row r="383" spans="1:5" x14ac:dyDescent="0.4">
      <c r="A383">
        <v>2009</v>
      </c>
      <c r="B383" s="2" t="s">
        <v>733</v>
      </c>
      <c r="C383" t="s">
        <v>366</v>
      </c>
      <c r="D383">
        <v>1</v>
      </c>
      <c r="E383" s="1">
        <v>6500</v>
      </c>
    </row>
    <row r="384" spans="1:5" x14ac:dyDescent="0.4">
      <c r="A384">
        <v>2009</v>
      </c>
      <c r="B384" s="2" t="s">
        <v>734</v>
      </c>
      <c r="C384" t="s">
        <v>366</v>
      </c>
      <c r="D384">
        <v>1</v>
      </c>
      <c r="E384" s="1">
        <v>5900</v>
      </c>
    </row>
    <row r="385" spans="1:5" x14ac:dyDescent="0.4">
      <c r="A385">
        <v>2001</v>
      </c>
      <c r="B385" t="s">
        <v>705</v>
      </c>
      <c r="C385" t="s">
        <v>366</v>
      </c>
      <c r="D385">
        <v>7</v>
      </c>
      <c r="E385" s="1">
        <v>3800</v>
      </c>
    </row>
    <row r="386" spans="1:5" x14ac:dyDescent="0.4">
      <c r="A386">
        <v>1990</v>
      </c>
      <c r="B386" t="s">
        <v>810</v>
      </c>
      <c r="C386" t="s">
        <v>366</v>
      </c>
      <c r="D386">
        <v>1</v>
      </c>
      <c r="E386" s="1">
        <v>5000</v>
      </c>
    </row>
    <row r="387" spans="1:5" x14ac:dyDescent="0.4">
      <c r="A387">
        <v>2014</v>
      </c>
      <c r="B387" t="s">
        <v>559</v>
      </c>
      <c r="C387" t="s">
        <v>366</v>
      </c>
      <c r="D387">
        <v>1</v>
      </c>
      <c r="E387" s="1">
        <v>3200</v>
      </c>
    </row>
    <row r="388" spans="1:5" x14ac:dyDescent="0.4">
      <c r="A388">
        <v>2012</v>
      </c>
      <c r="B388" t="s">
        <v>672</v>
      </c>
      <c r="C388" t="s">
        <v>366</v>
      </c>
      <c r="D388">
        <v>3</v>
      </c>
      <c r="E388" s="1">
        <v>3200</v>
      </c>
    </row>
    <row r="389" spans="1:5" x14ac:dyDescent="0.4">
      <c r="A389">
        <v>2010</v>
      </c>
      <c r="B389" t="s">
        <v>655</v>
      </c>
      <c r="C389" t="s">
        <v>366</v>
      </c>
      <c r="D389">
        <v>6</v>
      </c>
      <c r="E389" s="1">
        <v>3650</v>
      </c>
    </row>
    <row r="390" spans="1:5" x14ac:dyDescent="0.4">
      <c r="A390">
        <v>2008</v>
      </c>
      <c r="B390" t="s">
        <v>439</v>
      </c>
      <c r="C390" t="s">
        <v>366</v>
      </c>
      <c r="D390">
        <v>2</v>
      </c>
      <c r="E390" s="1">
        <v>3500</v>
      </c>
    </row>
    <row r="391" spans="1:5" x14ac:dyDescent="0.4">
      <c r="A391">
        <v>2007</v>
      </c>
      <c r="B391" t="s">
        <v>606</v>
      </c>
      <c r="C391" t="s">
        <v>366</v>
      </c>
      <c r="D391">
        <v>1</v>
      </c>
      <c r="E391" s="1">
        <v>3500</v>
      </c>
    </row>
    <row r="392" spans="1:5" x14ac:dyDescent="0.4">
      <c r="A392">
        <v>2000</v>
      </c>
      <c r="B392" t="s">
        <v>760</v>
      </c>
      <c r="C392" t="s">
        <v>366</v>
      </c>
      <c r="D392">
        <v>2</v>
      </c>
      <c r="E392" s="1">
        <v>2600</v>
      </c>
    </row>
    <row r="393" spans="1:5" x14ac:dyDescent="0.4">
      <c r="A393">
        <v>1999</v>
      </c>
      <c r="B393" t="s">
        <v>761</v>
      </c>
      <c r="C393" t="s">
        <v>366</v>
      </c>
      <c r="D393">
        <v>1</v>
      </c>
      <c r="E393" s="1">
        <v>3800</v>
      </c>
    </row>
    <row r="394" spans="1:5" x14ac:dyDescent="0.4">
      <c r="A394">
        <v>2012</v>
      </c>
      <c r="B394" t="s">
        <v>588</v>
      </c>
      <c r="C394" t="s">
        <v>366</v>
      </c>
      <c r="D394">
        <v>2</v>
      </c>
      <c r="E394" s="1">
        <v>2000</v>
      </c>
    </row>
    <row r="395" spans="1:5" x14ac:dyDescent="0.4">
      <c r="A395">
        <v>2004</v>
      </c>
      <c r="B395" t="s">
        <v>786</v>
      </c>
      <c r="C395" t="s">
        <v>366</v>
      </c>
      <c r="D395">
        <v>1</v>
      </c>
      <c r="E395" s="1">
        <v>9900</v>
      </c>
    </row>
    <row r="396" spans="1:5" x14ac:dyDescent="0.4">
      <c r="A396">
        <v>2018</v>
      </c>
      <c r="B396" t="s">
        <v>616</v>
      </c>
      <c r="C396" t="s">
        <v>366</v>
      </c>
      <c r="D396">
        <v>1</v>
      </c>
      <c r="E396" s="1">
        <v>8100</v>
      </c>
    </row>
    <row r="397" spans="1:5" x14ac:dyDescent="0.4">
      <c r="A397">
        <v>2013</v>
      </c>
      <c r="B397" t="s">
        <v>132</v>
      </c>
      <c r="C397" t="s">
        <v>366</v>
      </c>
      <c r="D397">
        <v>3</v>
      </c>
      <c r="E397" s="1">
        <v>9300</v>
      </c>
    </row>
    <row r="398" spans="1:5" x14ac:dyDescent="0.4">
      <c r="A398">
        <v>2001</v>
      </c>
      <c r="B398" t="s">
        <v>414</v>
      </c>
      <c r="C398" t="s">
        <v>366</v>
      </c>
      <c r="D398">
        <v>1</v>
      </c>
      <c r="E398" s="1">
        <v>8600</v>
      </c>
    </row>
    <row r="399" spans="1:5" x14ac:dyDescent="0.4">
      <c r="A399">
        <v>1997</v>
      </c>
      <c r="B399" t="s">
        <v>140</v>
      </c>
      <c r="C399" t="s">
        <v>366</v>
      </c>
      <c r="D399">
        <v>1</v>
      </c>
      <c r="E399" s="1">
        <v>7500</v>
      </c>
    </row>
    <row r="400" spans="1:5" x14ac:dyDescent="0.4">
      <c r="A400">
        <v>2015</v>
      </c>
      <c r="B400" t="s">
        <v>450</v>
      </c>
      <c r="C400" t="s">
        <v>366</v>
      </c>
      <c r="D400">
        <v>1</v>
      </c>
      <c r="E400" s="1">
        <v>7500</v>
      </c>
    </row>
    <row r="401" spans="1:5" x14ac:dyDescent="0.4">
      <c r="A401">
        <v>2012</v>
      </c>
      <c r="B401" s="12" t="s">
        <v>497</v>
      </c>
      <c r="C401" t="s">
        <v>366</v>
      </c>
      <c r="D401">
        <v>2</v>
      </c>
      <c r="E401" s="1">
        <v>2800</v>
      </c>
    </row>
    <row r="402" spans="1:5" x14ac:dyDescent="0.4">
      <c r="A402">
        <v>2018</v>
      </c>
      <c r="B402" s="12" t="s">
        <v>945</v>
      </c>
      <c r="C402" t="s">
        <v>366</v>
      </c>
      <c r="D402">
        <v>2</v>
      </c>
      <c r="E402" s="1">
        <v>2600</v>
      </c>
    </row>
    <row r="403" spans="1:5" x14ac:dyDescent="0.4">
      <c r="A403">
        <v>2020</v>
      </c>
      <c r="B403" s="12" t="s">
        <v>656</v>
      </c>
      <c r="C403" t="s">
        <v>366</v>
      </c>
      <c r="D403">
        <v>1</v>
      </c>
      <c r="E403" s="1">
        <v>8000</v>
      </c>
    </row>
    <row r="404" spans="1:5" x14ac:dyDescent="0.4">
      <c r="A404">
        <v>2018</v>
      </c>
      <c r="B404" s="12" t="s">
        <v>657</v>
      </c>
      <c r="C404" t="s">
        <v>366</v>
      </c>
      <c r="D404">
        <v>1</v>
      </c>
      <c r="E404" s="1">
        <v>6500</v>
      </c>
    </row>
    <row r="405" spans="1:5" x14ac:dyDescent="0.4">
      <c r="A405">
        <v>2017</v>
      </c>
      <c r="B405" s="12" t="s">
        <v>658</v>
      </c>
      <c r="C405" t="s">
        <v>366</v>
      </c>
      <c r="D405">
        <v>1</v>
      </c>
      <c r="E405" s="1">
        <v>7500</v>
      </c>
    </row>
    <row r="406" spans="1:5" x14ac:dyDescent="0.4">
      <c r="A406">
        <v>2015</v>
      </c>
      <c r="B406" s="12" t="s">
        <v>659</v>
      </c>
      <c r="C406" t="s">
        <v>366</v>
      </c>
      <c r="D406">
        <v>1</v>
      </c>
      <c r="E406" s="1">
        <v>9900</v>
      </c>
    </row>
    <row r="407" spans="1:5" x14ac:dyDescent="0.4">
      <c r="A407">
        <v>2018</v>
      </c>
      <c r="B407" s="7" t="s">
        <v>127</v>
      </c>
      <c r="C407" t="s">
        <v>366</v>
      </c>
      <c r="D407">
        <v>1</v>
      </c>
      <c r="E407" s="1">
        <v>10000</v>
      </c>
    </row>
    <row r="408" spans="1:5" x14ac:dyDescent="0.4">
      <c r="A408">
        <v>2017</v>
      </c>
      <c r="B408" s="7" t="s">
        <v>128</v>
      </c>
      <c r="C408" t="s">
        <v>366</v>
      </c>
      <c r="D408">
        <v>1</v>
      </c>
      <c r="E408" s="1">
        <v>8800</v>
      </c>
    </row>
    <row r="409" spans="1:5" x14ac:dyDescent="0.4">
      <c r="A409">
        <v>2016</v>
      </c>
      <c r="B409" s="7" t="s">
        <v>421</v>
      </c>
      <c r="C409" t="s">
        <v>366</v>
      </c>
      <c r="D409">
        <v>2</v>
      </c>
      <c r="E409" s="1">
        <v>9000</v>
      </c>
    </row>
    <row r="410" spans="1:5" x14ac:dyDescent="0.4">
      <c r="A410">
        <v>2011</v>
      </c>
      <c r="B410" s="7" t="s">
        <v>45</v>
      </c>
      <c r="C410" t="s">
        <v>366</v>
      </c>
      <c r="D410">
        <v>1</v>
      </c>
      <c r="E410" s="1">
        <v>6800</v>
      </c>
    </row>
    <row r="411" spans="1:5" x14ac:dyDescent="0.4">
      <c r="A411">
        <v>2017</v>
      </c>
      <c r="B411" s="7" t="s">
        <v>334</v>
      </c>
      <c r="C411" t="s">
        <v>366</v>
      </c>
      <c r="D411">
        <v>2</v>
      </c>
      <c r="E411" s="1">
        <v>4000</v>
      </c>
    </row>
    <row r="412" spans="1:5" x14ac:dyDescent="0.4">
      <c r="A412">
        <v>2012</v>
      </c>
      <c r="B412" t="s">
        <v>473</v>
      </c>
      <c r="C412" t="s">
        <v>366</v>
      </c>
      <c r="D412">
        <v>2</v>
      </c>
      <c r="E412" s="1">
        <v>2600</v>
      </c>
    </row>
    <row r="413" spans="1:5" x14ac:dyDescent="0.4">
      <c r="A413">
        <v>2005</v>
      </c>
      <c r="B413" t="s">
        <v>826</v>
      </c>
      <c r="C413" t="s">
        <v>366</v>
      </c>
      <c r="D413">
        <v>12</v>
      </c>
      <c r="E413" s="1">
        <v>3600</v>
      </c>
    </row>
    <row r="414" spans="1:5" x14ac:dyDescent="0.4">
      <c r="A414">
        <v>2015</v>
      </c>
      <c r="B414" t="s">
        <v>410</v>
      </c>
      <c r="C414" t="s">
        <v>366</v>
      </c>
      <c r="D414">
        <v>1</v>
      </c>
      <c r="E414" s="1">
        <v>5800</v>
      </c>
    </row>
    <row r="415" spans="1:5" x14ac:dyDescent="0.4">
      <c r="A415">
        <v>1999</v>
      </c>
      <c r="B415" t="s">
        <v>436</v>
      </c>
      <c r="C415" t="s">
        <v>366</v>
      </c>
      <c r="D415">
        <v>5</v>
      </c>
      <c r="E415" s="1">
        <v>2800</v>
      </c>
    </row>
    <row r="416" spans="1:5" x14ac:dyDescent="0.4">
      <c r="A416">
        <v>2016</v>
      </c>
      <c r="B416" t="s">
        <v>223</v>
      </c>
      <c r="C416" t="s">
        <v>366</v>
      </c>
      <c r="D416">
        <v>5</v>
      </c>
      <c r="E416" s="1">
        <f>2500</f>
        <v>2500</v>
      </c>
    </row>
    <row r="417" spans="1:5" x14ac:dyDescent="0.4">
      <c r="A417">
        <v>2014</v>
      </c>
      <c r="B417" t="s">
        <v>224</v>
      </c>
      <c r="C417" t="s">
        <v>366</v>
      </c>
      <c r="D417">
        <v>5</v>
      </c>
      <c r="E417" s="1">
        <v>2200</v>
      </c>
    </row>
    <row r="418" spans="1:5" x14ac:dyDescent="0.4">
      <c r="A418">
        <v>2008</v>
      </c>
      <c r="B418" t="s">
        <v>333</v>
      </c>
      <c r="C418" t="s">
        <v>366</v>
      </c>
      <c r="D418">
        <v>3</v>
      </c>
      <c r="E418" s="1">
        <v>2300</v>
      </c>
    </row>
    <row r="419" spans="1:5" x14ac:dyDescent="0.4">
      <c r="A419">
        <v>2000</v>
      </c>
      <c r="B419" t="s">
        <v>225</v>
      </c>
      <c r="C419" t="s">
        <v>366</v>
      </c>
      <c r="D419">
        <v>1</v>
      </c>
      <c r="E419" s="1">
        <v>68500</v>
      </c>
    </row>
    <row r="420" spans="1:5" x14ac:dyDescent="0.4">
      <c r="A420">
        <v>2015</v>
      </c>
      <c r="B420" t="s">
        <v>664</v>
      </c>
      <c r="C420" t="s">
        <v>366</v>
      </c>
      <c r="D420">
        <v>4</v>
      </c>
      <c r="E420" s="1">
        <v>7500</v>
      </c>
    </row>
    <row r="421" spans="1:5" x14ac:dyDescent="0.4">
      <c r="A421">
        <v>2010</v>
      </c>
      <c r="B421" t="s">
        <v>645</v>
      </c>
      <c r="C421" t="s">
        <v>366</v>
      </c>
      <c r="D421">
        <v>1</v>
      </c>
      <c r="E421" s="1">
        <v>7800</v>
      </c>
    </row>
    <row r="422" spans="1:5" x14ac:dyDescent="0.4">
      <c r="A422">
        <v>2009</v>
      </c>
      <c r="B422" t="s">
        <v>646</v>
      </c>
      <c r="C422" t="s">
        <v>366</v>
      </c>
      <c r="D422">
        <v>1</v>
      </c>
      <c r="E422" s="1">
        <v>7600</v>
      </c>
    </row>
    <row r="423" spans="1:5" x14ac:dyDescent="0.4">
      <c r="A423">
        <v>1996</v>
      </c>
      <c r="B423" t="s">
        <v>401</v>
      </c>
      <c r="C423" t="s">
        <v>366</v>
      </c>
      <c r="D423">
        <v>3</v>
      </c>
      <c r="E423" s="1">
        <v>6300</v>
      </c>
    </row>
    <row r="424" spans="1:5" x14ac:dyDescent="0.4">
      <c r="A424">
        <v>2007</v>
      </c>
      <c r="B424" t="s">
        <v>558</v>
      </c>
      <c r="C424" t="s">
        <v>366</v>
      </c>
      <c r="D424">
        <v>1</v>
      </c>
      <c r="E424" s="1">
        <v>2900</v>
      </c>
    </row>
    <row r="425" spans="1:5" x14ac:dyDescent="0.4">
      <c r="A425">
        <v>1999</v>
      </c>
      <c r="B425" t="s">
        <v>431</v>
      </c>
      <c r="C425" t="s">
        <v>366</v>
      </c>
      <c r="D425">
        <v>3</v>
      </c>
      <c r="E425" s="1">
        <v>2200</v>
      </c>
    </row>
    <row r="426" spans="1:5" x14ac:dyDescent="0.4">
      <c r="A426">
        <v>2016</v>
      </c>
      <c r="B426" s="7" t="s">
        <v>226</v>
      </c>
      <c r="C426" t="s">
        <v>366</v>
      </c>
      <c r="D426">
        <v>1</v>
      </c>
      <c r="E426" s="1">
        <v>7200</v>
      </c>
    </row>
    <row r="427" spans="1:5" x14ac:dyDescent="0.4">
      <c r="A427">
        <v>1976</v>
      </c>
      <c r="B427" t="s">
        <v>482</v>
      </c>
      <c r="C427" t="s">
        <v>366</v>
      </c>
      <c r="D427">
        <v>2</v>
      </c>
      <c r="E427" s="1">
        <v>3000</v>
      </c>
    </row>
    <row r="428" spans="1:5" x14ac:dyDescent="0.4">
      <c r="A428">
        <v>2005</v>
      </c>
      <c r="B428" s="4" t="s">
        <v>138</v>
      </c>
      <c r="C428" t="s">
        <v>366</v>
      </c>
      <c r="D428">
        <v>2</v>
      </c>
      <c r="E428" s="1">
        <v>6600</v>
      </c>
    </row>
    <row r="429" spans="1:5" x14ac:dyDescent="0.4">
      <c r="A429">
        <v>1997</v>
      </c>
      <c r="B429" s="12" t="s">
        <v>496</v>
      </c>
      <c r="C429" t="s">
        <v>366</v>
      </c>
      <c r="D429">
        <v>1</v>
      </c>
      <c r="E429" s="1">
        <v>4200</v>
      </c>
    </row>
    <row r="430" spans="1:5" x14ac:dyDescent="0.4">
      <c r="A430">
        <v>2020</v>
      </c>
      <c r="B430" s="4" t="s">
        <v>798</v>
      </c>
      <c r="C430" t="s">
        <v>366</v>
      </c>
      <c r="D430">
        <v>2</v>
      </c>
      <c r="E430" s="1">
        <v>7100</v>
      </c>
    </row>
    <row r="431" spans="1:5" x14ac:dyDescent="0.4">
      <c r="A431">
        <v>2018</v>
      </c>
      <c r="B431" s="4" t="s">
        <v>173</v>
      </c>
      <c r="C431" t="s">
        <v>366</v>
      </c>
      <c r="D431">
        <v>3</v>
      </c>
      <c r="E431" s="1">
        <v>6300</v>
      </c>
    </row>
    <row r="432" spans="1:5" x14ac:dyDescent="0.4">
      <c r="A432">
        <v>2017</v>
      </c>
      <c r="B432" s="4" t="s">
        <v>174</v>
      </c>
      <c r="C432" t="s">
        <v>366</v>
      </c>
      <c r="D432">
        <v>3</v>
      </c>
      <c r="E432" s="1">
        <v>6100</v>
      </c>
    </row>
    <row r="433" spans="1:5" x14ac:dyDescent="0.4">
      <c r="A433">
        <v>2013</v>
      </c>
      <c r="B433" s="4" t="s">
        <v>515</v>
      </c>
      <c r="C433" t="s">
        <v>367</v>
      </c>
      <c r="D433">
        <v>1</v>
      </c>
      <c r="E433" s="1">
        <v>13000</v>
      </c>
    </row>
    <row r="434" spans="1:5" x14ac:dyDescent="0.4">
      <c r="A434">
        <v>2004</v>
      </c>
      <c r="B434" s="4" t="s">
        <v>300</v>
      </c>
      <c r="C434" t="s">
        <v>366</v>
      </c>
      <c r="D434">
        <v>4</v>
      </c>
      <c r="E434" s="1">
        <v>5500</v>
      </c>
    </row>
    <row r="435" spans="1:5" x14ac:dyDescent="0.4">
      <c r="A435">
        <v>2003</v>
      </c>
      <c r="B435" s="4" t="s">
        <v>175</v>
      </c>
      <c r="C435" t="s">
        <v>366</v>
      </c>
      <c r="D435">
        <v>2</v>
      </c>
      <c r="E435" s="1">
        <v>6500</v>
      </c>
    </row>
    <row r="436" spans="1:5" x14ac:dyDescent="0.4">
      <c r="A436">
        <v>1995</v>
      </c>
      <c r="B436" s="4" t="s">
        <v>690</v>
      </c>
      <c r="C436" t="s">
        <v>366</v>
      </c>
      <c r="D436">
        <v>1</v>
      </c>
      <c r="E436" s="1">
        <v>9800</v>
      </c>
    </row>
    <row r="437" spans="1:5" x14ac:dyDescent="0.4">
      <c r="A437">
        <v>2015</v>
      </c>
      <c r="B437" t="s">
        <v>227</v>
      </c>
      <c r="C437" t="s">
        <v>366</v>
      </c>
      <c r="D437">
        <v>2</v>
      </c>
      <c r="E437" s="1">
        <v>12500</v>
      </c>
    </row>
    <row r="438" spans="1:5" x14ac:dyDescent="0.4">
      <c r="A438">
        <v>2018</v>
      </c>
      <c r="B438" t="s">
        <v>107</v>
      </c>
      <c r="C438" t="s">
        <v>366</v>
      </c>
      <c r="D438">
        <v>2</v>
      </c>
      <c r="E438" s="1">
        <v>4500</v>
      </c>
    </row>
    <row r="439" spans="1:5" x14ac:dyDescent="0.4">
      <c r="A439">
        <v>2017</v>
      </c>
      <c r="B439" t="s">
        <v>102</v>
      </c>
      <c r="C439" t="s">
        <v>366</v>
      </c>
      <c r="D439">
        <v>5</v>
      </c>
      <c r="E439" s="1">
        <v>4380</v>
      </c>
    </row>
    <row r="440" spans="1:5" x14ac:dyDescent="0.4">
      <c r="A440">
        <v>2005</v>
      </c>
      <c r="B440" s="9" t="s">
        <v>228</v>
      </c>
      <c r="C440" t="s">
        <v>366</v>
      </c>
      <c r="D440">
        <v>3</v>
      </c>
      <c r="E440" s="1">
        <v>2600</v>
      </c>
    </row>
    <row r="441" spans="1:5" x14ac:dyDescent="0.4">
      <c r="A441">
        <v>2002</v>
      </c>
      <c r="B441" s="9" t="s">
        <v>660</v>
      </c>
      <c r="C441" t="s">
        <v>366</v>
      </c>
      <c r="D441">
        <v>3</v>
      </c>
      <c r="E441" s="1">
        <v>2800</v>
      </c>
    </row>
    <row r="442" spans="1:5" x14ac:dyDescent="0.4">
      <c r="A442">
        <v>1994</v>
      </c>
      <c r="B442" t="s">
        <v>229</v>
      </c>
      <c r="C442" t="s">
        <v>366</v>
      </c>
      <c r="D442">
        <v>3</v>
      </c>
      <c r="E442" s="1">
        <v>2300</v>
      </c>
    </row>
    <row r="443" spans="1:5" x14ac:dyDescent="0.4">
      <c r="A443">
        <v>2004</v>
      </c>
      <c r="B443" s="8" t="s">
        <v>939</v>
      </c>
      <c r="C443" t="s">
        <v>366</v>
      </c>
      <c r="D443">
        <v>1</v>
      </c>
      <c r="E443" s="1">
        <v>10800</v>
      </c>
    </row>
    <row r="444" spans="1:5" x14ac:dyDescent="0.4">
      <c r="A444">
        <v>2008</v>
      </c>
      <c r="B444" t="s">
        <v>230</v>
      </c>
      <c r="C444" t="s">
        <v>366</v>
      </c>
      <c r="D444">
        <v>22</v>
      </c>
      <c r="E444" s="1">
        <f>2900</f>
        <v>2900</v>
      </c>
    </row>
    <row r="445" spans="1:5" x14ac:dyDescent="0.4">
      <c r="A445">
        <v>2016</v>
      </c>
      <c r="B445" t="s">
        <v>452</v>
      </c>
      <c r="C445" t="s">
        <v>367</v>
      </c>
      <c r="D445">
        <v>1</v>
      </c>
      <c r="E445" s="1">
        <v>3200</v>
      </c>
    </row>
    <row r="446" spans="1:5" x14ac:dyDescent="0.4">
      <c r="A446">
        <v>2002</v>
      </c>
      <c r="B446" t="s">
        <v>231</v>
      </c>
      <c r="C446" t="s">
        <v>366</v>
      </c>
      <c r="D446">
        <v>6</v>
      </c>
      <c r="E446" s="1">
        <v>2800</v>
      </c>
    </row>
    <row r="447" spans="1:5" x14ac:dyDescent="0.4">
      <c r="A447">
        <v>2012</v>
      </c>
      <c r="B447" t="s">
        <v>536</v>
      </c>
      <c r="C447" t="s">
        <v>366</v>
      </c>
      <c r="D447">
        <v>1</v>
      </c>
      <c r="E447" s="1">
        <v>1750</v>
      </c>
    </row>
    <row r="448" spans="1:5" x14ac:dyDescent="0.4">
      <c r="A448">
        <v>2001</v>
      </c>
      <c r="B448" t="s">
        <v>449</v>
      </c>
      <c r="C448" t="s">
        <v>366</v>
      </c>
      <c r="D448">
        <v>1</v>
      </c>
      <c r="E448" s="1">
        <v>35000</v>
      </c>
    </row>
    <row r="449" spans="1:5" x14ac:dyDescent="0.4">
      <c r="A449">
        <v>2022</v>
      </c>
      <c r="B449" t="s">
        <v>685</v>
      </c>
      <c r="C449" t="s">
        <v>366</v>
      </c>
      <c r="D449">
        <v>3</v>
      </c>
      <c r="E449" s="1">
        <v>3300</v>
      </c>
    </row>
    <row r="450" spans="1:5" x14ac:dyDescent="0.4">
      <c r="A450">
        <v>2008</v>
      </c>
      <c r="B450" t="s">
        <v>232</v>
      </c>
      <c r="C450" t="s">
        <v>366</v>
      </c>
      <c r="D450">
        <v>1</v>
      </c>
      <c r="E450" s="1">
        <v>7500</v>
      </c>
    </row>
    <row r="451" spans="1:5" x14ac:dyDescent="0.4">
      <c r="A451">
        <v>2013</v>
      </c>
      <c r="B451" t="s">
        <v>411</v>
      </c>
      <c r="C451" t="s">
        <v>366</v>
      </c>
      <c r="D451">
        <v>1</v>
      </c>
      <c r="E451" s="1">
        <v>2500</v>
      </c>
    </row>
    <row r="452" spans="1:5" x14ac:dyDescent="0.4">
      <c r="A452">
        <v>2014</v>
      </c>
      <c r="B452" t="s">
        <v>158</v>
      </c>
      <c r="C452" t="s">
        <v>366</v>
      </c>
      <c r="D452">
        <v>3</v>
      </c>
      <c r="E452" s="1">
        <v>4500</v>
      </c>
    </row>
    <row r="453" spans="1:5" x14ac:dyDescent="0.4">
      <c r="A453">
        <v>2016</v>
      </c>
      <c r="B453" t="s">
        <v>233</v>
      </c>
      <c r="C453" t="s">
        <v>366</v>
      </c>
      <c r="D453">
        <v>1</v>
      </c>
      <c r="E453" s="1">
        <v>2800</v>
      </c>
    </row>
    <row r="454" spans="1:5" x14ac:dyDescent="0.4">
      <c r="A454">
        <v>2013</v>
      </c>
      <c r="B454" t="s">
        <v>234</v>
      </c>
      <c r="C454" t="s">
        <v>366</v>
      </c>
      <c r="D454">
        <v>3</v>
      </c>
      <c r="E454" s="1">
        <v>2800</v>
      </c>
    </row>
    <row r="455" spans="1:5" x14ac:dyDescent="0.4">
      <c r="A455">
        <v>2003</v>
      </c>
      <c r="B455" t="s">
        <v>235</v>
      </c>
      <c r="C455" t="s">
        <v>366</v>
      </c>
      <c r="D455">
        <v>1</v>
      </c>
      <c r="E455" s="1">
        <v>2200</v>
      </c>
    </row>
    <row r="456" spans="1:5" x14ac:dyDescent="0.4">
      <c r="A456">
        <v>2020</v>
      </c>
      <c r="B456" s="3" t="s">
        <v>236</v>
      </c>
      <c r="C456" t="s">
        <v>366</v>
      </c>
      <c r="D456">
        <v>3</v>
      </c>
      <c r="E456" s="1">
        <v>1500</v>
      </c>
    </row>
    <row r="457" spans="1:5" x14ac:dyDescent="0.4">
      <c r="A457">
        <v>2018</v>
      </c>
      <c r="B457" t="s">
        <v>412</v>
      </c>
      <c r="C457" t="s">
        <v>366</v>
      </c>
      <c r="D457">
        <v>1</v>
      </c>
      <c r="E457" s="1">
        <v>2000</v>
      </c>
    </row>
    <row r="458" spans="1:5" x14ac:dyDescent="0.4">
      <c r="A458">
        <v>2017</v>
      </c>
      <c r="B458" t="s">
        <v>39</v>
      </c>
      <c r="C458" t="s">
        <v>366</v>
      </c>
      <c r="D458">
        <v>1</v>
      </c>
      <c r="E458" s="1">
        <v>2200</v>
      </c>
    </row>
    <row r="459" spans="1:5" x14ac:dyDescent="0.4">
      <c r="A459">
        <v>2016</v>
      </c>
      <c r="B459" t="s">
        <v>498</v>
      </c>
      <c r="C459" t="s">
        <v>366</v>
      </c>
      <c r="D459">
        <v>3</v>
      </c>
      <c r="E459" s="1">
        <v>2400</v>
      </c>
    </row>
    <row r="460" spans="1:5" x14ac:dyDescent="0.4">
      <c r="A460">
        <v>2008</v>
      </c>
      <c r="B460" t="s">
        <v>789</v>
      </c>
      <c r="C460" t="s">
        <v>366</v>
      </c>
      <c r="D460">
        <v>2</v>
      </c>
      <c r="E460" s="1">
        <v>2650</v>
      </c>
    </row>
    <row r="461" spans="1:5" x14ac:dyDescent="0.4">
      <c r="A461">
        <v>2008</v>
      </c>
      <c r="B461" t="s">
        <v>789</v>
      </c>
      <c r="C461" t="s">
        <v>366</v>
      </c>
      <c r="D461">
        <v>1</v>
      </c>
      <c r="E461" s="1">
        <v>2600</v>
      </c>
    </row>
    <row r="462" spans="1:5" x14ac:dyDescent="0.4">
      <c r="A462">
        <v>2014</v>
      </c>
      <c r="B462" t="s">
        <v>33</v>
      </c>
      <c r="C462" t="s">
        <v>366</v>
      </c>
      <c r="D462">
        <v>1</v>
      </c>
      <c r="E462" s="1">
        <v>2450</v>
      </c>
    </row>
    <row r="463" spans="1:5" x14ac:dyDescent="0.4">
      <c r="A463">
        <v>2013</v>
      </c>
      <c r="B463" t="s">
        <v>799</v>
      </c>
      <c r="C463" t="s">
        <v>366</v>
      </c>
      <c r="D463">
        <v>2</v>
      </c>
      <c r="E463" s="1">
        <v>1800</v>
      </c>
    </row>
    <row r="464" spans="1:5" x14ac:dyDescent="0.4">
      <c r="A464">
        <v>2021</v>
      </c>
      <c r="B464" s="7" t="s">
        <v>797</v>
      </c>
      <c r="C464" t="s">
        <v>366</v>
      </c>
      <c r="D464">
        <v>5</v>
      </c>
      <c r="E464" s="1">
        <v>2200</v>
      </c>
    </row>
    <row r="465" spans="1:5" x14ac:dyDescent="0.4">
      <c r="A465">
        <v>2011</v>
      </c>
      <c r="B465" s="7" t="s">
        <v>717</v>
      </c>
      <c r="C465" t="s">
        <v>366</v>
      </c>
      <c r="D465">
        <v>15</v>
      </c>
      <c r="E465" s="1">
        <v>1700</v>
      </c>
    </row>
    <row r="466" spans="1:5" x14ac:dyDescent="0.4">
      <c r="A466">
        <v>2010</v>
      </c>
      <c r="B466" s="7" t="s">
        <v>54</v>
      </c>
      <c r="C466" t="s">
        <v>366</v>
      </c>
      <c r="D466">
        <v>3</v>
      </c>
      <c r="E466" s="1">
        <v>2800</v>
      </c>
    </row>
    <row r="467" spans="1:5" x14ac:dyDescent="0.4">
      <c r="A467">
        <v>2005</v>
      </c>
      <c r="B467" s="7" t="s">
        <v>44</v>
      </c>
      <c r="C467" t="s">
        <v>366</v>
      </c>
      <c r="D467">
        <v>6</v>
      </c>
      <c r="E467" s="1">
        <v>3200</v>
      </c>
    </row>
    <row r="468" spans="1:5" x14ac:dyDescent="0.4">
      <c r="A468">
        <v>2010</v>
      </c>
      <c r="B468" s="7" t="s">
        <v>567</v>
      </c>
      <c r="C468" t="s">
        <v>366</v>
      </c>
      <c r="D468">
        <v>4</v>
      </c>
      <c r="E468" s="1">
        <v>1500</v>
      </c>
    </row>
    <row r="469" spans="1:5" x14ac:dyDescent="0.4">
      <c r="A469">
        <v>2005</v>
      </c>
      <c r="B469" s="7" t="s">
        <v>383</v>
      </c>
      <c r="C469" t="s">
        <v>366</v>
      </c>
      <c r="D469">
        <v>1</v>
      </c>
      <c r="E469" s="1">
        <v>2100</v>
      </c>
    </row>
    <row r="470" spans="1:5" x14ac:dyDescent="0.4">
      <c r="A470">
        <v>2018</v>
      </c>
      <c r="B470" t="s">
        <v>96</v>
      </c>
      <c r="C470" t="s">
        <v>366</v>
      </c>
      <c r="D470">
        <v>4</v>
      </c>
      <c r="E470" s="1">
        <v>2200</v>
      </c>
    </row>
    <row r="471" spans="1:5" x14ac:dyDescent="0.4">
      <c r="A471">
        <v>2014</v>
      </c>
      <c r="B471" t="s">
        <v>38</v>
      </c>
      <c r="C471" t="s">
        <v>366</v>
      </c>
      <c r="D471">
        <v>4</v>
      </c>
      <c r="E471" s="1">
        <v>2350</v>
      </c>
    </row>
    <row r="472" spans="1:5" x14ac:dyDescent="0.4">
      <c r="A472">
        <v>2012</v>
      </c>
      <c r="B472" t="s">
        <v>37</v>
      </c>
      <c r="C472" t="s">
        <v>366</v>
      </c>
      <c r="D472">
        <v>2</v>
      </c>
      <c r="E472" s="1">
        <v>2500</v>
      </c>
    </row>
    <row r="473" spans="1:5" x14ac:dyDescent="0.4">
      <c r="A473">
        <v>2016</v>
      </c>
      <c r="B473" s="9" t="s">
        <v>237</v>
      </c>
      <c r="C473" t="s">
        <v>366</v>
      </c>
      <c r="D473">
        <v>5</v>
      </c>
      <c r="E473" s="1">
        <v>1100</v>
      </c>
    </row>
    <row r="474" spans="1:5" x14ac:dyDescent="0.4">
      <c r="A474">
        <v>2015</v>
      </c>
      <c r="B474" s="9" t="s">
        <v>238</v>
      </c>
      <c r="C474" t="s">
        <v>366</v>
      </c>
      <c r="D474">
        <v>6</v>
      </c>
      <c r="E474" s="1">
        <v>1150</v>
      </c>
    </row>
    <row r="475" spans="1:5" x14ac:dyDescent="0.4">
      <c r="A475">
        <v>2018</v>
      </c>
      <c r="B475" t="s">
        <v>239</v>
      </c>
      <c r="C475" t="s">
        <v>366</v>
      </c>
      <c r="D475">
        <v>4</v>
      </c>
      <c r="E475" s="1">
        <v>1380</v>
      </c>
    </row>
    <row r="476" spans="1:5" x14ac:dyDescent="0.4">
      <c r="A476">
        <v>2017</v>
      </c>
      <c r="B476" t="s">
        <v>240</v>
      </c>
      <c r="C476" t="s">
        <v>366</v>
      </c>
      <c r="D476">
        <v>8</v>
      </c>
      <c r="E476" s="1">
        <v>1350</v>
      </c>
    </row>
    <row r="477" spans="1:5" x14ac:dyDescent="0.4">
      <c r="A477">
        <v>2011</v>
      </c>
      <c r="B477" t="s">
        <v>241</v>
      </c>
      <c r="C477" t="s">
        <v>366</v>
      </c>
      <c r="D477">
        <v>10</v>
      </c>
      <c r="E477" s="1">
        <f>1450</f>
        <v>1450</v>
      </c>
    </row>
    <row r="478" spans="1:5" x14ac:dyDescent="0.4">
      <c r="A478">
        <v>2016</v>
      </c>
      <c r="B478" t="s">
        <v>50</v>
      </c>
      <c r="C478" t="s">
        <v>366</v>
      </c>
      <c r="D478">
        <v>2</v>
      </c>
      <c r="E478" s="1">
        <v>1280</v>
      </c>
    </row>
    <row r="479" spans="1:5" x14ac:dyDescent="0.4">
      <c r="A479">
        <v>2018</v>
      </c>
      <c r="B479" t="s">
        <v>614</v>
      </c>
      <c r="C479" t="s">
        <v>366</v>
      </c>
      <c r="D479">
        <v>1</v>
      </c>
      <c r="E479" s="1">
        <v>1980</v>
      </c>
    </row>
    <row r="480" spans="1:5" x14ac:dyDescent="0.4">
      <c r="A480">
        <v>2016</v>
      </c>
      <c r="B480" t="s">
        <v>615</v>
      </c>
      <c r="C480" t="s">
        <v>366</v>
      </c>
      <c r="D480">
        <v>1</v>
      </c>
      <c r="E480" s="1">
        <v>1980</v>
      </c>
    </row>
    <row r="481" spans="1:5" x14ac:dyDescent="0.4">
      <c r="A481">
        <v>2005</v>
      </c>
      <c r="B481" s="7" t="s">
        <v>464</v>
      </c>
      <c r="C481" t="s">
        <v>366</v>
      </c>
      <c r="D481">
        <v>3</v>
      </c>
      <c r="E481" s="1">
        <v>2700</v>
      </c>
    </row>
    <row r="482" spans="1:5" x14ac:dyDescent="0.4">
      <c r="A482">
        <v>2001</v>
      </c>
      <c r="B482" s="7" t="s">
        <v>146</v>
      </c>
      <c r="C482" t="s">
        <v>366</v>
      </c>
      <c r="D482">
        <v>2</v>
      </c>
      <c r="E482" s="1">
        <v>2500</v>
      </c>
    </row>
    <row r="483" spans="1:5" x14ac:dyDescent="0.4">
      <c r="A483">
        <v>2018</v>
      </c>
      <c r="B483" s="7" t="s">
        <v>350</v>
      </c>
      <c r="C483" t="s">
        <v>366</v>
      </c>
      <c r="D483">
        <v>10</v>
      </c>
      <c r="E483" s="1">
        <f>1250</f>
        <v>1250</v>
      </c>
    </row>
    <row r="484" spans="1:5" x14ac:dyDescent="0.4">
      <c r="A484">
        <v>2015</v>
      </c>
      <c r="B484" s="7" t="s">
        <v>408</v>
      </c>
      <c r="C484" t="s">
        <v>366</v>
      </c>
      <c r="D484">
        <v>1</v>
      </c>
      <c r="E484" s="1">
        <v>850</v>
      </c>
    </row>
    <row r="485" spans="1:5" x14ac:dyDescent="0.4">
      <c r="A485">
        <v>2014</v>
      </c>
      <c r="B485" s="7" t="s">
        <v>409</v>
      </c>
      <c r="C485" t="s">
        <v>366</v>
      </c>
      <c r="D485">
        <v>4</v>
      </c>
      <c r="E485" s="1">
        <v>850</v>
      </c>
    </row>
    <row r="486" spans="1:5" x14ac:dyDescent="0.4">
      <c r="A486">
        <v>2018</v>
      </c>
      <c r="B486" t="s">
        <v>242</v>
      </c>
      <c r="C486" t="s">
        <v>366</v>
      </c>
      <c r="D486">
        <v>5</v>
      </c>
      <c r="E486" s="1">
        <v>800</v>
      </c>
    </row>
    <row r="487" spans="1:5" x14ac:dyDescent="0.4">
      <c r="A487" t="s">
        <v>370</v>
      </c>
    </row>
    <row r="488" spans="1:5" x14ac:dyDescent="0.4">
      <c r="B488" s="6" t="s">
        <v>8</v>
      </c>
      <c r="C488" s="6"/>
    </row>
    <row r="489" spans="1:5" x14ac:dyDescent="0.4">
      <c r="A489">
        <v>1993</v>
      </c>
      <c r="B489" s="7" t="s">
        <v>837</v>
      </c>
      <c r="C489" t="s">
        <v>933</v>
      </c>
      <c r="D489">
        <v>1</v>
      </c>
      <c r="E489" s="1">
        <v>6300</v>
      </c>
    </row>
    <row r="490" spans="1:5" x14ac:dyDescent="0.4">
      <c r="A490">
        <v>2015</v>
      </c>
      <c r="B490" s="7" t="s">
        <v>708</v>
      </c>
      <c r="C490" t="s">
        <v>366</v>
      </c>
      <c r="D490">
        <v>1</v>
      </c>
      <c r="E490" s="1">
        <v>8600</v>
      </c>
    </row>
    <row r="491" spans="1:5" x14ac:dyDescent="0.4">
      <c r="A491">
        <v>2007</v>
      </c>
      <c r="B491" s="7" t="s">
        <v>941</v>
      </c>
      <c r="C491" t="s">
        <v>366</v>
      </c>
      <c r="D491">
        <v>1</v>
      </c>
      <c r="E491" s="1">
        <v>8500</v>
      </c>
    </row>
    <row r="492" spans="1:5" x14ac:dyDescent="0.4">
      <c r="A492">
        <v>2006</v>
      </c>
      <c r="B492" s="7" t="s">
        <v>814</v>
      </c>
      <c r="C492" t="s">
        <v>366</v>
      </c>
      <c r="D492">
        <v>2</v>
      </c>
      <c r="E492" s="1">
        <v>7300</v>
      </c>
    </row>
    <row r="493" spans="1:5" x14ac:dyDescent="0.4">
      <c r="A493">
        <v>2013</v>
      </c>
      <c r="B493" s="7" t="s">
        <v>59</v>
      </c>
      <c r="C493" t="s">
        <v>366</v>
      </c>
      <c r="D493">
        <v>1</v>
      </c>
      <c r="E493" s="1">
        <v>7300</v>
      </c>
    </row>
    <row r="494" spans="1:5" x14ac:dyDescent="0.4">
      <c r="A494">
        <v>2012</v>
      </c>
      <c r="B494" s="7" t="s">
        <v>88</v>
      </c>
      <c r="C494" t="s">
        <v>366</v>
      </c>
      <c r="D494">
        <v>1</v>
      </c>
      <c r="E494" s="1">
        <v>7800</v>
      </c>
    </row>
    <row r="495" spans="1:5" x14ac:dyDescent="0.4">
      <c r="A495">
        <v>2005</v>
      </c>
      <c r="B495" s="7" t="s">
        <v>60</v>
      </c>
      <c r="C495" t="s">
        <v>366</v>
      </c>
      <c r="D495">
        <v>1</v>
      </c>
      <c r="E495" s="1">
        <v>10800</v>
      </c>
    </row>
    <row r="496" spans="1:5" x14ac:dyDescent="0.4">
      <c r="A496">
        <v>2018</v>
      </c>
      <c r="B496" t="s">
        <v>118</v>
      </c>
      <c r="C496" t="s">
        <v>366</v>
      </c>
      <c r="D496">
        <v>3</v>
      </c>
      <c r="E496" s="1">
        <v>6600</v>
      </c>
    </row>
    <row r="497" spans="1:5" x14ac:dyDescent="0.4">
      <c r="A497">
        <v>2011</v>
      </c>
      <c r="B497" t="s">
        <v>880</v>
      </c>
      <c r="C497" t="s">
        <v>366</v>
      </c>
      <c r="D497">
        <v>2</v>
      </c>
      <c r="E497" s="1">
        <v>6800</v>
      </c>
    </row>
    <row r="498" spans="1:5" x14ac:dyDescent="0.4">
      <c r="A498">
        <v>2004</v>
      </c>
      <c r="B498" t="s">
        <v>55</v>
      </c>
      <c r="C498" t="s">
        <v>366</v>
      </c>
      <c r="D498">
        <v>5</v>
      </c>
      <c r="E498" s="1">
        <v>1380</v>
      </c>
    </row>
    <row r="499" spans="1:5" x14ac:dyDescent="0.4">
      <c r="A499">
        <v>1997</v>
      </c>
      <c r="B499" t="s">
        <v>501</v>
      </c>
      <c r="C499" t="s">
        <v>366</v>
      </c>
      <c r="D499">
        <v>1</v>
      </c>
      <c r="E499" s="1">
        <v>1800</v>
      </c>
    </row>
    <row r="500" spans="1:5" x14ac:dyDescent="0.4">
      <c r="A500">
        <v>2010</v>
      </c>
      <c r="B500" t="s">
        <v>86</v>
      </c>
      <c r="C500" t="s">
        <v>366</v>
      </c>
      <c r="D500">
        <v>1</v>
      </c>
      <c r="E500" s="1">
        <v>6800</v>
      </c>
    </row>
    <row r="501" spans="1:5" x14ac:dyDescent="0.4">
      <c r="A501">
        <v>2004</v>
      </c>
      <c r="B501" s="7" t="s">
        <v>344</v>
      </c>
      <c r="C501" t="s">
        <v>366</v>
      </c>
      <c r="D501">
        <v>8</v>
      </c>
      <c r="E501" s="1">
        <v>2600</v>
      </c>
    </row>
    <row r="502" spans="1:5" x14ac:dyDescent="0.4">
      <c r="A502">
        <v>2022</v>
      </c>
      <c r="B502" s="7" t="s">
        <v>687</v>
      </c>
      <c r="C502" t="s">
        <v>366</v>
      </c>
      <c r="D502">
        <v>3</v>
      </c>
      <c r="E502" s="1">
        <v>1700</v>
      </c>
    </row>
    <row r="503" spans="1:5" x14ac:dyDescent="0.4">
      <c r="A503">
        <v>2023</v>
      </c>
      <c r="B503" s="7" t="s">
        <v>984</v>
      </c>
      <c r="C503" t="s">
        <v>366</v>
      </c>
      <c r="D503">
        <v>6</v>
      </c>
      <c r="E503" s="1">
        <v>1150</v>
      </c>
    </row>
    <row r="504" spans="1:5" x14ac:dyDescent="0.4">
      <c r="A504">
        <v>2022</v>
      </c>
      <c r="B504" s="7" t="s">
        <v>686</v>
      </c>
      <c r="C504" t="s">
        <v>366</v>
      </c>
      <c r="D504">
        <v>6</v>
      </c>
      <c r="E504" s="1">
        <v>1400</v>
      </c>
    </row>
    <row r="505" spans="1:5" x14ac:dyDescent="0.4">
      <c r="A505">
        <v>2014</v>
      </c>
      <c r="B505" t="s">
        <v>9</v>
      </c>
      <c r="C505" t="s">
        <v>366</v>
      </c>
      <c r="D505">
        <v>2</v>
      </c>
      <c r="E505" s="1">
        <v>1500</v>
      </c>
    </row>
    <row r="506" spans="1:5" x14ac:dyDescent="0.4">
      <c r="A506">
        <v>2010</v>
      </c>
      <c r="B506" t="s">
        <v>413</v>
      </c>
      <c r="C506" t="s">
        <v>366</v>
      </c>
      <c r="D506">
        <v>1</v>
      </c>
      <c r="E506" s="1">
        <v>1800</v>
      </c>
    </row>
    <row r="507" spans="1:5" x14ac:dyDescent="0.4">
      <c r="A507" t="s">
        <v>370</v>
      </c>
    </row>
    <row r="508" spans="1:5" x14ac:dyDescent="0.4">
      <c r="B508" s="6" t="s">
        <v>10</v>
      </c>
      <c r="C508" s="6"/>
    </row>
    <row r="509" spans="1:5" x14ac:dyDescent="0.4">
      <c r="A509">
        <v>2000</v>
      </c>
      <c r="B509" s="7" t="s">
        <v>339</v>
      </c>
      <c r="C509" t="s">
        <v>366</v>
      </c>
      <c r="D509">
        <v>1</v>
      </c>
      <c r="E509" s="1">
        <v>36500</v>
      </c>
    </row>
    <row r="510" spans="1:5" x14ac:dyDescent="0.4">
      <c r="A510">
        <v>2016</v>
      </c>
      <c r="B510" t="s">
        <v>551</v>
      </c>
      <c r="C510" t="s">
        <v>366</v>
      </c>
      <c r="D510">
        <v>2</v>
      </c>
      <c r="E510" s="1">
        <v>2200</v>
      </c>
    </row>
    <row r="511" spans="1:5" x14ac:dyDescent="0.4">
      <c r="A511">
        <v>2009</v>
      </c>
      <c r="B511" t="s">
        <v>757</v>
      </c>
      <c r="C511" t="s">
        <v>366</v>
      </c>
      <c r="D511">
        <v>1</v>
      </c>
      <c r="E511" s="1">
        <v>2500</v>
      </c>
    </row>
    <row r="512" spans="1:5" x14ac:dyDescent="0.4">
      <c r="A512">
        <v>2008</v>
      </c>
      <c r="B512" t="s">
        <v>758</v>
      </c>
      <c r="C512" t="s">
        <v>366</v>
      </c>
      <c r="D512">
        <v>1</v>
      </c>
      <c r="E512" s="1">
        <v>2200</v>
      </c>
    </row>
    <row r="513" spans="1:5" x14ac:dyDescent="0.4">
      <c r="A513">
        <v>2005</v>
      </c>
      <c r="B513" t="s">
        <v>759</v>
      </c>
      <c r="C513" t="s">
        <v>366</v>
      </c>
      <c r="D513">
        <v>1</v>
      </c>
      <c r="E513" s="1">
        <v>3000</v>
      </c>
    </row>
    <row r="514" spans="1:5" x14ac:dyDescent="0.4">
      <c r="A514">
        <v>2004</v>
      </c>
      <c r="B514" t="s">
        <v>714</v>
      </c>
      <c r="C514" t="s">
        <v>366</v>
      </c>
      <c r="D514">
        <v>6</v>
      </c>
      <c r="E514" s="1">
        <v>1600</v>
      </c>
    </row>
    <row r="515" spans="1:5" x14ac:dyDescent="0.4">
      <c r="A515">
        <v>2003</v>
      </c>
      <c r="B515" t="s">
        <v>871</v>
      </c>
      <c r="C515" t="s">
        <v>366</v>
      </c>
      <c r="D515">
        <v>3</v>
      </c>
      <c r="E515" s="1">
        <v>1900</v>
      </c>
    </row>
    <row r="516" spans="1:5" x14ac:dyDescent="0.4">
      <c r="A516">
        <v>1996</v>
      </c>
      <c r="B516" t="s">
        <v>835</v>
      </c>
      <c r="C516" t="s">
        <v>366</v>
      </c>
      <c r="D516">
        <v>3</v>
      </c>
      <c r="E516" s="1">
        <v>3800</v>
      </c>
    </row>
    <row r="517" spans="1:5" x14ac:dyDescent="0.4">
      <c r="A517">
        <v>1996</v>
      </c>
      <c r="B517" t="s">
        <v>835</v>
      </c>
      <c r="C517" t="s">
        <v>366</v>
      </c>
      <c r="D517">
        <v>2</v>
      </c>
      <c r="E517" s="1">
        <v>3500</v>
      </c>
    </row>
    <row r="518" spans="1:5" x14ac:dyDescent="0.4">
      <c r="A518">
        <v>2007</v>
      </c>
      <c r="B518" t="s">
        <v>552</v>
      </c>
      <c r="C518" t="s">
        <v>366</v>
      </c>
      <c r="D518">
        <v>2</v>
      </c>
      <c r="E518" s="1">
        <v>1950</v>
      </c>
    </row>
    <row r="519" spans="1:5" x14ac:dyDescent="0.4">
      <c r="A519">
        <v>1996</v>
      </c>
      <c r="B519" t="s">
        <v>553</v>
      </c>
      <c r="C519" t="s">
        <v>366</v>
      </c>
      <c r="D519">
        <v>2</v>
      </c>
      <c r="E519" s="1">
        <v>3600</v>
      </c>
    </row>
    <row r="520" spans="1:5" x14ac:dyDescent="0.4">
      <c r="A520">
        <v>2019</v>
      </c>
      <c r="B520" s="12" t="s">
        <v>940</v>
      </c>
      <c r="C520" t="s">
        <v>366</v>
      </c>
      <c r="D520">
        <v>1</v>
      </c>
      <c r="E520" s="1">
        <v>950</v>
      </c>
    </row>
    <row r="521" spans="1:5" x14ac:dyDescent="0.4">
      <c r="A521">
        <v>1990</v>
      </c>
      <c r="B521" s="12" t="s">
        <v>918</v>
      </c>
      <c r="C521" t="s">
        <v>366</v>
      </c>
      <c r="D521">
        <v>2</v>
      </c>
      <c r="E521" s="1">
        <v>3100</v>
      </c>
    </row>
    <row r="522" spans="1:5" x14ac:dyDescent="0.4">
      <c r="A522">
        <v>1990</v>
      </c>
      <c r="B522" t="s">
        <v>554</v>
      </c>
      <c r="C522" t="s">
        <v>366</v>
      </c>
      <c r="D522">
        <v>1</v>
      </c>
      <c r="E522" s="1">
        <v>3800</v>
      </c>
    </row>
    <row r="523" spans="1:5" x14ac:dyDescent="0.4">
      <c r="A523">
        <v>1999</v>
      </c>
      <c r="B523" t="s">
        <v>643</v>
      </c>
      <c r="C523" t="s">
        <v>366</v>
      </c>
      <c r="D523">
        <v>1</v>
      </c>
      <c r="E523" s="1">
        <v>2100</v>
      </c>
    </row>
    <row r="524" spans="1:5" x14ac:dyDescent="0.4">
      <c r="A524">
        <v>1985</v>
      </c>
      <c r="B524" s="12" t="s">
        <v>917</v>
      </c>
      <c r="C524" t="s">
        <v>366</v>
      </c>
      <c r="D524">
        <v>2</v>
      </c>
      <c r="E524" s="1">
        <v>2100</v>
      </c>
    </row>
    <row r="525" spans="1:5" x14ac:dyDescent="0.4">
      <c r="A525">
        <v>2016</v>
      </c>
      <c r="B525" t="s">
        <v>313</v>
      </c>
      <c r="C525" t="s">
        <v>366</v>
      </c>
      <c r="D525">
        <v>12</v>
      </c>
      <c r="E525" s="1">
        <f>1200</f>
        <v>1200</v>
      </c>
    </row>
    <row r="526" spans="1:5" x14ac:dyDescent="0.4">
      <c r="A526">
        <v>2015</v>
      </c>
      <c r="B526" t="s">
        <v>555</v>
      </c>
      <c r="C526" t="s">
        <v>366</v>
      </c>
      <c r="D526">
        <v>2</v>
      </c>
      <c r="E526" s="1">
        <v>1250</v>
      </c>
    </row>
    <row r="527" spans="1:5" x14ac:dyDescent="0.4">
      <c r="A527">
        <v>2015</v>
      </c>
      <c r="B527" t="s">
        <v>314</v>
      </c>
      <c r="C527" t="s">
        <v>366</v>
      </c>
      <c r="D527">
        <v>9</v>
      </c>
      <c r="E527" s="1">
        <f>1000</f>
        <v>1000</v>
      </c>
    </row>
    <row r="528" spans="1:5" x14ac:dyDescent="0.4">
      <c r="A528" t="s">
        <v>370</v>
      </c>
    </row>
    <row r="529" spans="1:5" x14ac:dyDescent="0.4">
      <c r="B529" s="6" t="s">
        <v>40</v>
      </c>
      <c r="C529" s="6"/>
    </row>
    <row r="530" spans="1:5" x14ac:dyDescent="0.4">
      <c r="A530">
        <v>2004</v>
      </c>
      <c r="B530" s="7" t="s">
        <v>451</v>
      </c>
      <c r="C530" t="s">
        <v>366</v>
      </c>
      <c r="D530">
        <v>1</v>
      </c>
      <c r="E530" s="1">
        <v>16750</v>
      </c>
    </row>
    <row r="531" spans="1:5" x14ac:dyDescent="0.4">
      <c r="A531">
        <v>2002</v>
      </c>
      <c r="B531" s="7" t="s">
        <v>607</v>
      </c>
      <c r="C531" t="s">
        <v>366</v>
      </c>
      <c r="D531">
        <v>1</v>
      </c>
      <c r="E531" s="1">
        <v>20800</v>
      </c>
    </row>
    <row r="532" spans="1:5" x14ac:dyDescent="0.4">
      <c r="A532">
        <v>2000</v>
      </c>
      <c r="B532" s="7" t="s">
        <v>651</v>
      </c>
      <c r="C532" t="s">
        <v>366</v>
      </c>
      <c r="D532">
        <v>1</v>
      </c>
      <c r="E532" s="1">
        <v>16000</v>
      </c>
    </row>
    <row r="533" spans="1:5" x14ac:dyDescent="0.4">
      <c r="A533">
        <v>2007</v>
      </c>
      <c r="B533" s="7" t="s">
        <v>499</v>
      </c>
      <c r="C533" t="s">
        <v>366</v>
      </c>
      <c r="D533">
        <v>1</v>
      </c>
      <c r="E533" s="1">
        <v>9800</v>
      </c>
    </row>
    <row r="534" spans="1:5" x14ac:dyDescent="0.4">
      <c r="A534">
        <v>2009</v>
      </c>
      <c r="B534" s="7" t="s">
        <v>925</v>
      </c>
      <c r="C534" t="s">
        <v>366</v>
      </c>
      <c r="D534">
        <v>3</v>
      </c>
      <c r="E534" s="1">
        <v>4100</v>
      </c>
    </row>
    <row r="535" spans="1:5" x14ac:dyDescent="0.4">
      <c r="A535">
        <v>2019</v>
      </c>
      <c r="B535" s="7" t="s">
        <v>981</v>
      </c>
      <c r="C535" t="s">
        <v>366</v>
      </c>
      <c r="D535">
        <v>6</v>
      </c>
      <c r="E535" s="1">
        <v>2600</v>
      </c>
    </row>
    <row r="536" spans="1:5" x14ac:dyDescent="0.4">
      <c r="A536">
        <v>2018</v>
      </c>
      <c r="B536" t="s">
        <v>384</v>
      </c>
      <c r="C536" t="s">
        <v>366</v>
      </c>
      <c r="D536">
        <v>1</v>
      </c>
      <c r="E536" s="1">
        <v>2180</v>
      </c>
    </row>
    <row r="537" spans="1:5" x14ac:dyDescent="0.4">
      <c r="A537">
        <v>2015</v>
      </c>
      <c r="B537" t="s">
        <v>788</v>
      </c>
      <c r="C537" t="s">
        <v>366</v>
      </c>
      <c r="D537">
        <v>3</v>
      </c>
      <c r="E537" s="1">
        <v>2000</v>
      </c>
    </row>
    <row r="538" spans="1:5" x14ac:dyDescent="0.4">
      <c r="A538">
        <v>2012</v>
      </c>
      <c r="B538" t="s">
        <v>463</v>
      </c>
      <c r="C538" t="s">
        <v>366</v>
      </c>
      <c r="D538">
        <v>2</v>
      </c>
      <c r="E538" s="1">
        <v>3800</v>
      </c>
    </row>
    <row r="539" spans="1:5" x14ac:dyDescent="0.4">
      <c r="A539">
        <v>2003</v>
      </c>
      <c r="B539" t="s">
        <v>547</v>
      </c>
      <c r="C539" t="s">
        <v>366</v>
      </c>
      <c r="D539">
        <v>1</v>
      </c>
      <c r="E539" s="1">
        <v>2600</v>
      </c>
    </row>
    <row r="540" spans="1:5" x14ac:dyDescent="0.4">
      <c r="A540">
        <v>1982</v>
      </c>
      <c r="B540" t="s">
        <v>713</v>
      </c>
      <c r="C540" t="s">
        <v>366</v>
      </c>
      <c r="D540">
        <v>1</v>
      </c>
      <c r="E540" s="1">
        <v>3300</v>
      </c>
    </row>
    <row r="541" spans="1:5" x14ac:dyDescent="0.4">
      <c r="A541">
        <v>2017</v>
      </c>
      <c r="B541" t="s">
        <v>817</v>
      </c>
      <c r="C541" t="s">
        <v>366</v>
      </c>
      <c r="D541">
        <v>9</v>
      </c>
      <c r="E541" s="1">
        <v>2350</v>
      </c>
    </row>
    <row r="542" spans="1:5" x14ac:dyDescent="0.4">
      <c r="A542">
        <v>2016</v>
      </c>
      <c r="B542" t="s">
        <v>818</v>
      </c>
      <c r="C542" t="s">
        <v>366</v>
      </c>
      <c r="D542">
        <v>14</v>
      </c>
      <c r="E542" s="1">
        <v>2700</v>
      </c>
    </row>
    <row r="543" spans="1:5" x14ac:dyDescent="0.4">
      <c r="A543">
        <v>2015</v>
      </c>
      <c r="B543" t="s">
        <v>819</v>
      </c>
      <c r="C543" t="s">
        <v>366</v>
      </c>
      <c r="D543">
        <v>8</v>
      </c>
      <c r="E543" s="1">
        <v>2800</v>
      </c>
    </row>
    <row r="544" spans="1:5" x14ac:dyDescent="0.4">
      <c r="A544">
        <v>2014</v>
      </c>
      <c r="B544" t="s">
        <v>820</v>
      </c>
      <c r="C544" t="s">
        <v>821</v>
      </c>
      <c r="D544">
        <v>1</v>
      </c>
      <c r="E544" s="1">
        <v>4900</v>
      </c>
    </row>
    <row r="545" spans="1:5" x14ac:dyDescent="0.4">
      <c r="A545">
        <v>2014</v>
      </c>
      <c r="B545" t="s">
        <v>820</v>
      </c>
      <c r="C545" t="s">
        <v>366</v>
      </c>
      <c r="D545">
        <v>8</v>
      </c>
      <c r="E545" s="1">
        <v>2400</v>
      </c>
    </row>
    <row r="546" spans="1:5" x14ac:dyDescent="0.4">
      <c r="A546">
        <v>2013</v>
      </c>
      <c r="B546" t="s">
        <v>305</v>
      </c>
      <c r="C546" t="s">
        <v>366</v>
      </c>
      <c r="D546">
        <v>6</v>
      </c>
      <c r="E546" s="1">
        <f>2400</f>
        <v>2400</v>
      </c>
    </row>
    <row r="547" spans="1:5" x14ac:dyDescent="0.4">
      <c r="A547">
        <v>2014</v>
      </c>
      <c r="B547" t="s">
        <v>901</v>
      </c>
      <c r="C547" t="s">
        <v>366</v>
      </c>
      <c r="D547">
        <v>6</v>
      </c>
      <c r="E547" s="1">
        <f>2500</f>
        <v>2500</v>
      </c>
    </row>
    <row r="548" spans="1:5" x14ac:dyDescent="0.4">
      <c r="A548">
        <v>2005</v>
      </c>
      <c r="B548" s="9" t="s">
        <v>243</v>
      </c>
      <c r="C548" t="s">
        <v>366</v>
      </c>
      <c r="D548">
        <v>3</v>
      </c>
      <c r="E548" s="1">
        <v>2600</v>
      </c>
    </row>
    <row r="549" spans="1:5" x14ac:dyDescent="0.4">
      <c r="A549">
        <v>2013</v>
      </c>
      <c r="B549" t="s">
        <v>63</v>
      </c>
      <c r="C549" t="s">
        <v>366</v>
      </c>
      <c r="D549">
        <v>2</v>
      </c>
      <c r="E549" s="1">
        <v>1700</v>
      </c>
    </row>
    <row r="550" spans="1:5" x14ac:dyDescent="0.4">
      <c r="A550">
        <v>2017</v>
      </c>
      <c r="B550" s="3" t="s">
        <v>46</v>
      </c>
      <c r="C550" t="s">
        <v>366</v>
      </c>
      <c r="D550">
        <v>3</v>
      </c>
      <c r="E550" s="1">
        <f>1300</f>
        <v>1300</v>
      </c>
    </row>
    <row r="551" spans="1:5" x14ac:dyDescent="0.4">
      <c r="A551">
        <v>2016</v>
      </c>
      <c r="B551" s="3" t="s">
        <v>306</v>
      </c>
      <c r="C551" t="s">
        <v>366</v>
      </c>
      <c r="D551">
        <v>16</v>
      </c>
      <c r="E551" s="1">
        <f>1550</f>
        <v>1550</v>
      </c>
    </row>
    <row r="552" spans="1:5" x14ac:dyDescent="0.4">
      <c r="A552">
        <v>2014</v>
      </c>
      <c r="B552" s="3" t="s">
        <v>47</v>
      </c>
      <c r="C552" t="s">
        <v>366</v>
      </c>
      <c r="D552">
        <v>1</v>
      </c>
      <c r="E552" s="1">
        <v>1480</v>
      </c>
    </row>
    <row r="553" spans="1:5" x14ac:dyDescent="0.4">
      <c r="A553">
        <v>2013</v>
      </c>
      <c r="B553" s="3" t="s">
        <v>485</v>
      </c>
      <c r="C553" t="s">
        <v>366</v>
      </c>
      <c r="D553">
        <v>6</v>
      </c>
      <c r="E553" s="1">
        <v>1050</v>
      </c>
    </row>
    <row r="554" spans="1:5" x14ac:dyDescent="0.4">
      <c r="A554">
        <v>2012</v>
      </c>
      <c r="B554" s="3" t="s">
        <v>307</v>
      </c>
      <c r="C554" t="s">
        <v>366</v>
      </c>
      <c r="D554">
        <v>12</v>
      </c>
      <c r="E554" s="1">
        <v>1300</v>
      </c>
    </row>
    <row r="555" spans="1:5" x14ac:dyDescent="0.4">
      <c r="A555">
        <v>2014</v>
      </c>
      <c r="B555" s="3" t="s">
        <v>94</v>
      </c>
      <c r="C555" t="s">
        <v>366</v>
      </c>
      <c r="D555">
        <v>6</v>
      </c>
      <c r="E555" s="1">
        <v>2000</v>
      </c>
    </row>
    <row r="556" spans="1:5" x14ac:dyDescent="0.4">
      <c r="A556">
        <v>2013</v>
      </c>
      <c r="B556" s="3" t="s">
        <v>95</v>
      </c>
      <c r="C556" t="s">
        <v>366</v>
      </c>
      <c r="D556">
        <v>3</v>
      </c>
      <c r="E556" s="1">
        <v>1900</v>
      </c>
    </row>
    <row r="557" spans="1:5" x14ac:dyDescent="0.4">
      <c r="A557" t="s">
        <v>370</v>
      </c>
      <c r="B557" s="3"/>
      <c r="C557" s="3"/>
    </row>
    <row r="558" spans="1:5" x14ac:dyDescent="0.4">
      <c r="B558" s="6" t="s">
        <v>11</v>
      </c>
      <c r="C558" s="6"/>
    </row>
    <row r="559" spans="1:5" x14ac:dyDescent="0.4">
      <c r="A559">
        <v>2013</v>
      </c>
      <c r="B559" s="7" t="s">
        <v>833</v>
      </c>
      <c r="C559" t="s">
        <v>834</v>
      </c>
      <c r="D559">
        <v>2</v>
      </c>
      <c r="E559" s="1">
        <v>5200</v>
      </c>
    </row>
    <row r="560" spans="1:5" x14ac:dyDescent="0.4">
      <c r="A560">
        <v>2009</v>
      </c>
      <c r="B560" s="7" t="s">
        <v>317</v>
      </c>
      <c r="C560" t="s">
        <v>366</v>
      </c>
      <c r="D560">
        <v>2</v>
      </c>
      <c r="E560" s="1">
        <v>3000</v>
      </c>
    </row>
    <row r="561" spans="1:5" x14ac:dyDescent="0.4">
      <c r="A561">
        <v>2023</v>
      </c>
      <c r="B561" t="s">
        <v>753</v>
      </c>
      <c r="C561" t="s">
        <v>366</v>
      </c>
      <c r="D561">
        <v>1</v>
      </c>
      <c r="E561" s="1">
        <v>1950</v>
      </c>
    </row>
    <row r="562" spans="1:5" x14ac:dyDescent="0.4">
      <c r="A562">
        <v>2021</v>
      </c>
      <c r="B562" t="s">
        <v>754</v>
      </c>
      <c r="C562" t="s">
        <v>366</v>
      </c>
      <c r="D562">
        <v>1</v>
      </c>
      <c r="E562" s="1">
        <v>2450</v>
      </c>
    </row>
    <row r="563" spans="1:5" x14ac:dyDescent="0.4">
      <c r="A563">
        <v>2022</v>
      </c>
      <c r="B563" t="s">
        <v>755</v>
      </c>
      <c r="C563" t="s">
        <v>366</v>
      </c>
      <c r="D563">
        <v>2</v>
      </c>
      <c r="E563" s="1">
        <v>8800</v>
      </c>
    </row>
    <row r="564" spans="1:5" x14ac:dyDescent="0.4">
      <c r="A564">
        <v>2022</v>
      </c>
      <c r="B564" t="s">
        <v>756</v>
      </c>
      <c r="C564" t="s">
        <v>366</v>
      </c>
      <c r="D564">
        <v>2</v>
      </c>
      <c r="E564" s="1">
        <v>1650</v>
      </c>
    </row>
    <row r="565" spans="1:5" x14ac:dyDescent="0.4">
      <c r="A565">
        <v>2017</v>
      </c>
      <c r="B565" s="3" t="s">
        <v>34</v>
      </c>
      <c r="C565" t="s">
        <v>366</v>
      </c>
      <c r="D565">
        <v>3</v>
      </c>
      <c r="E565" s="1">
        <v>1380</v>
      </c>
    </row>
    <row r="566" spans="1:5" x14ac:dyDescent="0.4">
      <c r="A566" t="s">
        <v>370</v>
      </c>
      <c r="B566" s="3"/>
      <c r="C566" s="3"/>
    </row>
    <row r="567" spans="1:5" x14ac:dyDescent="0.4">
      <c r="B567" s="6" t="s">
        <v>12</v>
      </c>
      <c r="C567" s="6"/>
    </row>
    <row r="568" spans="1:5" x14ac:dyDescent="0.4">
      <c r="A568">
        <v>2017</v>
      </c>
      <c r="B568" s="9" t="s">
        <v>642</v>
      </c>
      <c r="C568" t="s">
        <v>366</v>
      </c>
      <c r="D568">
        <v>1</v>
      </c>
      <c r="E568" s="1">
        <v>2900</v>
      </c>
    </row>
    <row r="569" spans="1:5" x14ac:dyDescent="0.4">
      <c r="A569">
        <v>2018</v>
      </c>
      <c r="B569" s="12" t="s">
        <v>670</v>
      </c>
      <c r="C569" t="s">
        <v>366</v>
      </c>
      <c r="D569">
        <v>1</v>
      </c>
      <c r="E569" s="1">
        <v>4500</v>
      </c>
    </row>
    <row r="570" spans="1:5" x14ac:dyDescent="0.4">
      <c r="A570">
        <v>2016</v>
      </c>
      <c r="B570" t="s">
        <v>516</v>
      </c>
      <c r="C570" t="s">
        <v>366</v>
      </c>
      <c r="D570">
        <v>1</v>
      </c>
      <c r="E570" s="1">
        <v>4300</v>
      </c>
    </row>
    <row r="571" spans="1:5" x14ac:dyDescent="0.4">
      <c r="A571">
        <v>1988</v>
      </c>
      <c r="B571" t="s">
        <v>517</v>
      </c>
      <c r="C571" t="s">
        <v>366</v>
      </c>
      <c r="D571">
        <v>3</v>
      </c>
      <c r="E571" s="1">
        <v>4500</v>
      </c>
    </row>
    <row r="572" spans="1:5" x14ac:dyDescent="0.4">
      <c r="A572">
        <v>2012</v>
      </c>
      <c r="B572" t="s">
        <v>244</v>
      </c>
      <c r="C572" t="s">
        <v>366</v>
      </c>
      <c r="D572">
        <v>1</v>
      </c>
      <c r="E572" s="1">
        <v>3200</v>
      </c>
    </row>
    <row r="573" spans="1:5" x14ac:dyDescent="0.4">
      <c r="A573">
        <v>2008</v>
      </c>
      <c r="B573" t="s">
        <v>245</v>
      </c>
      <c r="C573" t="s">
        <v>366</v>
      </c>
      <c r="D573">
        <v>1</v>
      </c>
      <c r="E573" s="1">
        <f>3600</f>
        <v>3600</v>
      </c>
    </row>
    <row r="574" spans="1:5" x14ac:dyDescent="0.4">
      <c r="A574">
        <v>1991</v>
      </c>
      <c r="B574" t="s">
        <v>862</v>
      </c>
      <c r="C574" t="s">
        <v>366</v>
      </c>
      <c r="D574">
        <v>1</v>
      </c>
      <c r="E574" s="1">
        <v>24700</v>
      </c>
    </row>
    <row r="575" spans="1:5" x14ac:dyDescent="0.4">
      <c r="A575">
        <v>2015</v>
      </c>
      <c r="B575" t="s">
        <v>148</v>
      </c>
      <c r="C575" t="s">
        <v>366</v>
      </c>
      <c r="D575">
        <v>2</v>
      </c>
      <c r="E575" s="1">
        <v>4000</v>
      </c>
    </row>
    <row r="576" spans="1:5" x14ac:dyDescent="0.4">
      <c r="A576">
        <v>2014</v>
      </c>
      <c r="B576" t="s">
        <v>149</v>
      </c>
      <c r="C576" t="s">
        <v>366</v>
      </c>
      <c r="D576">
        <v>2</v>
      </c>
      <c r="E576" s="1">
        <v>3500</v>
      </c>
    </row>
    <row r="577" spans="1:5" x14ac:dyDescent="0.4">
      <c r="A577">
        <v>2010</v>
      </c>
      <c r="B577" t="s">
        <v>150</v>
      </c>
      <c r="C577" t="s">
        <v>366</v>
      </c>
      <c r="D577">
        <v>2</v>
      </c>
      <c r="E577" s="1">
        <v>4200</v>
      </c>
    </row>
    <row r="578" spans="1:5" x14ac:dyDescent="0.4">
      <c r="A578">
        <v>2018</v>
      </c>
      <c r="B578" t="s">
        <v>735</v>
      </c>
      <c r="C578" t="s">
        <v>366</v>
      </c>
      <c r="D578">
        <v>6</v>
      </c>
      <c r="E578" s="1">
        <v>3000</v>
      </c>
    </row>
    <row r="579" spans="1:5" x14ac:dyDescent="0.4">
      <c r="A579">
        <v>1993</v>
      </c>
      <c r="B579" t="s">
        <v>893</v>
      </c>
      <c r="C579" t="s">
        <v>366</v>
      </c>
      <c r="D579">
        <v>1</v>
      </c>
      <c r="E579" s="1">
        <v>28000</v>
      </c>
    </row>
    <row r="580" spans="1:5" x14ac:dyDescent="0.4">
      <c r="A580">
        <v>2009</v>
      </c>
      <c r="B580" t="s">
        <v>546</v>
      </c>
      <c r="C580" t="s">
        <v>366</v>
      </c>
      <c r="D580">
        <v>2</v>
      </c>
      <c r="E580" s="1">
        <v>2500</v>
      </c>
    </row>
    <row r="581" spans="1:5" x14ac:dyDescent="0.4">
      <c r="A581">
        <v>2011</v>
      </c>
      <c r="B581" s="8" t="s">
        <v>117</v>
      </c>
      <c r="C581" t="s">
        <v>366</v>
      </c>
      <c r="D581">
        <v>6</v>
      </c>
      <c r="E581" s="10">
        <v>2300</v>
      </c>
    </row>
    <row r="582" spans="1:5" x14ac:dyDescent="0.4">
      <c r="A582">
        <v>2015</v>
      </c>
      <c r="B582" t="s">
        <v>105</v>
      </c>
      <c r="C582" t="s">
        <v>366</v>
      </c>
      <c r="D582">
        <v>3</v>
      </c>
      <c r="E582" s="1">
        <v>1650</v>
      </c>
    </row>
    <row r="583" spans="1:5" x14ac:dyDescent="0.4">
      <c r="A583">
        <v>2014</v>
      </c>
      <c r="B583" t="s">
        <v>98</v>
      </c>
      <c r="C583" t="s">
        <v>366</v>
      </c>
      <c r="D583">
        <v>6</v>
      </c>
      <c r="E583" s="1">
        <v>1380</v>
      </c>
    </row>
    <row r="584" spans="1:5" x14ac:dyDescent="0.4">
      <c r="A584">
        <v>1976</v>
      </c>
      <c r="B584" t="s">
        <v>481</v>
      </c>
      <c r="C584" t="s">
        <v>366</v>
      </c>
      <c r="D584">
        <v>6</v>
      </c>
      <c r="E584" s="1">
        <v>2100</v>
      </c>
    </row>
    <row r="585" spans="1:5" x14ac:dyDescent="0.4">
      <c r="A585">
        <v>2000</v>
      </c>
      <c r="B585" t="s">
        <v>549</v>
      </c>
      <c r="C585" t="s">
        <v>366</v>
      </c>
      <c r="D585">
        <v>1</v>
      </c>
      <c r="E585" s="1">
        <v>1350</v>
      </c>
    </row>
    <row r="586" spans="1:5" x14ac:dyDescent="0.4">
      <c r="A586">
        <v>2015</v>
      </c>
      <c r="B586" t="s">
        <v>299</v>
      </c>
      <c r="C586" t="s">
        <v>366</v>
      </c>
      <c r="D586">
        <v>3</v>
      </c>
      <c r="E586" s="1">
        <v>1250</v>
      </c>
    </row>
    <row r="587" spans="1:5" x14ac:dyDescent="0.4">
      <c r="A587">
        <v>2019</v>
      </c>
      <c r="B587" t="s">
        <v>504</v>
      </c>
      <c r="C587" t="s">
        <v>366</v>
      </c>
      <c r="D587">
        <v>11</v>
      </c>
      <c r="E587" s="1">
        <v>1900</v>
      </c>
    </row>
    <row r="588" spans="1:5" x14ac:dyDescent="0.4">
      <c r="A588">
        <v>2018</v>
      </c>
      <c r="B588" t="s">
        <v>505</v>
      </c>
      <c r="C588" t="s">
        <v>366</v>
      </c>
      <c r="D588">
        <v>6</v>
      </c>
      <c r="E588" s="1">
        <v>1450</v>
      </c>
    </row>
    <row r="589" spans="1:5" x14ac:dyDescent="0.4">
      <c r="A589">
        <v>2016</v>
      </c>
      <c r="B589" t="s">
        <v>506</v>
      </c>
      <c r="C589" t="s">
        <v>366</v>
      </c>
      <c r="D589">
        <v>6</v>
      </c>
      <c r="E589" s="1">
        <v>1900</v>
      </c>
    </row>
    <row r="590" spans="1:5" x14ac:dyDescent="0.4">
      <c r="A590">
        <v>2005</v>
      </c>
      <c r="B590" t="s">
        <v>507</v>
      </c>
      <c r="C590" t="s">
        <v>366</v>
      </c>
      <c r="D590">
        <v>3</v>
      </c>
      <c r="E590" s="1">
        <v>2300</v>
      </c>
    </row>
    <row r="591" spans="1:5" x14ac:dyDescent="0.4">
      <c r="A591">
        <v>2022</v>
      </c>
      <c r="B591" t="s">
        <v>867</v>
      </c>
      <c r="C591" t="s">
        <v>366</v>
      </c>
      <c r="D591">
        <v>1</v>
      </c>
      <c r="E591" s="1">
        <v>3600</v>
      </c>
    </row>
    <row r="592" spans="1:5" x14ac:dyDescent="0.4">
      <c r="A592">
        <v>2016</v>
      </c>
      <c r="B592" t="s">
        <v>548</v>
      </c>
      <c r="C592" t="s">
        <v>366</v>
      </c>
      <c r="D592">
        <v>8</v>
      </c>
      <c r="E592" s="1">
        <v>1800</v>
      </c>
    </row>
    <row r="593" spans="1:5" x14ac:dyDescent="0.4">
      <c r="A593">
        <v>2008</v>
      </c>
      <c r="B593" t="s">
        <v>437</v>
      </c>
      <c r="C593" t="s">
        <v>366</v>
      </c>
      <c r="D593">
        <v>4</v>
      </c>
      <c r="E593" s="1">
        <f>1600</f>
        <v>1600</v>
      </c>
    </row>
    <row r="594" spans="1:5" x14ac:dyDescent="0.4">
      <c r="A594">
        <v>2021</v>
      </c>
      <c r="B594" t="s">
        <v>640</v>
      </c>
      <c r="C594" t="s">
        <v>919</v>
      </c>
      <c r="D594">
        <v>1</v>
      </c>
      <c r="E594" s="1">
        <v>4000</v>
      </c>
    </row>
    <row r="595" spans="1:5" x14ac:dyDescent="0.4">
      <c r="A595">
        <v>2021</v>
      </c>
      <c r="B595" t="s">
        <v>640</v>
      </c>
      <c r="C595" t="s">
        <v>366</v>
      </c>
      <c r="D595">
        <v>3</v>
      </c>
      <c r="E595" s="1">
        <v>1900</v>
      </c>
    </row>
    <row r="596" spans="1:5" x14ac:dyDescent="0.4">
      <c r="A596">
        <v>2019</v>
      </c>
      <c r="B596" t="s">
        <v>623</v>
      </c>
      <c r="C596" t="s">
        <v>366</v>
      </c>
      <c r="D596">
        <v>1</v>
      </c>
      <c r="E596" s="1">
        <v>950</v>
      </c>
    </row>
    <row r="597" spans="1:5" x14ac:dyDescent="0.4">
      <c r="A597">
        <v>2010</v>
      </c>
      <c r="B597" t="s">
        <v>502</v>
      </c>
      <c r="C597" t="s">
        <v>366</v>
      </c>
      <c r="D597">
        <v>1</v>
      </c>
      <c r="E597" s="1">
        <v>1800</v>
      </c>
    </row>
    <row r="598" spans="1:5" x14ac:dyDescent="0.4">
      <c r="A598">
        <v>2005</v>
      </c>
      <c r="B598" t="s">
        <v>863</v>
      </c>
      <c r="C598" t="s">
        <v>366</v>
      </c>
      <c r="D598">
        <v>6</v>
      </c>
      <c r="E598" s="1">
        <v>1800</v>
      </c>
    </row>
    <row r="599" spans="1:5" x14ac:dyDescent="0.4">
      <c r="A599">
        <v>2019</v>
      </c>
      <c r="B599" t="s">
        <v>624</v>
      </c>
      <c r="C599" t="s">
        <v>366</v>
      </c>
      <c r="D599">
        <v>1</v>
      </c>
      <c r="E599" s="1">
        <v>900</v>
      </c>
    </row>
    <row r="600" spans="1:5" x14ac:dyDescent="0.4">
      <c r="A600">
        <v>2005</v>
      </c>
      <c r="B600" t="s">
        <v>503</v>
      </c>
      <c r="C600" t="s">
        <v>366</v>
      </c>
      <c r="D600">
        <v>1</v>
      </c>
      <c r="E600" s="1">
        <v>2250</v>
      </c>
    </row>
    <row r="601" spans="1:5" x14ac:dyDescent="0.4">
      <c r="A601">
        <v>2018</v>
      </c>
      <c r="B601" t="s">
        <v>246</v>
      </c>
      <c r="C601" t="s">
        <v>366</v>
      </c>
      <c r="D601">
        <v>1</v>
      </c>
      <c r="E601" s="1">
        <v>1450</v>
      </c>
    </row>
    <row r="602" spans="1:5" x14ac:dyDescent="0.4">
      <c r="A602">
        <v>2018</v>
      </c>
      <c r="B602" t="s">
        <v>352</v>
      </c>
      <c r="C602" t="s">
        <v>366</v>
      </c>
      <c r="D602">
        <v>1</v>
      </c>
      <c r="E602" s="1">
        <v>1200</v>
      </c>
    </row>
    <row r="603" spans="1:5" x14ac:dyDescent="0.4">
      <c r="A603">
        <v>2015</v>
      </c>
      <c r="B603" t="s">
        <v>142</v>
      </c>
      <c r="C603" t="s">
        <v>366</v>
      </c>
      <c r="D603">
        <v>1</v>
      </c>
      <c r="E603" s="1">
        <v>1700</v>
      </c>
    </row>
    <row r="604" spans="1:5" x14ac:dyDescent="0.4">
      <c r="A604">
        <v>2014</v>
      </c>
      <c r="B604" t="s">
        <v>308</v>
      </c>
      <c r="C604" t="s">
        <v>366</v>
      </c>
      <c r="D604">
        <v>11</v>
      </c>
      <c r="E604" s="1">
        <v>1450</v>
      </c>
    </row>
    <row r="605" spans="1:5" x14ac:dyDescent="0.4">
      <c r="A605">
        <v>2017</v>
      </c>
      <c r="B605" t="s">
        <v>405</v>
      </c>
      <c r="C605" t="s">
        <v>366</v>
      </c>
      <c r="D605">
        <v>1</v>
      </c>
      <c r="E605" s="1">
        <v>3600</v>
      </c>
    </row>
    <row r="606" spans="1:5" x14ac:dyDescent="0.4">
      <c r="A606">
        <v>1997</v>
      </c>
      <c r="B606" t="s">
        <v>338</v>
      </c>
      <c r="C606" t="s">
        <v>366</v>
      </c>
      <c r="D606">
        <v>1</v>
      </c>
      <c r="E606" s="1">
        <v>28000</v>
      </c>
    </row>
    <row r="607" spans="1:5" x14ac:dyDescent="0.4">
      <c r="A607">
        <v>2018</v>
      </c>
      <c r="B607" t="s">
        <v>977</v>
      </c>
      <c r="C607" t="s">
        <v>366</v>
      </c>
      <c r="D607">
        <v>3</v>
      </c>
      <c r="E607" s="1">
        <v>3200</v>
      </c>
    </row>
    <row r="608" spans="1:5" x14ac:dyDescent="0.4">
      <c r="A608">
        <v>2020</v>
      </c>
      <c r="B608" t="s">
        <v>248</v>
      </c>
      <c r="C608" t="s">
        <v>366</v>
      </c>
      <c r="D608">
        <v>3</v>
      </c>
      <c r="E608" s="1">
        <v>1750</v>
      </c>
    </row>
    <row r="609" spans="1:5" x14ac:dyDescent="0.4">
      <c r="A609">
        <v>2009</v>
      </c>
      <c r="B609" t="s">
        <v>247</v>
      </c>
      <c r="C609" t="s">
        <v>366</v>
      </c>
      <c r="D609">
        <v>1</v>
      </c>
      <c r="E609" s="1">
        <v>2450</v>
      </c>
    </row>
    <row r="610" spans="1:5" x14ac:dyDescent="0.4">
      <c r="A610">
        <v>2005</v>
      </c>
      <c r="B610" s="7" t="s">
        <v>415</v>
      </c>
      <c r="C610" t="s">
        <v>366</v>
      </c>
      <c r="D610">
        <v>2</v>
      </c>
      <c r="E610" s="1">
        <f>2300</f>
        <v>2300</v>
      </c>
    </row>
    <row r="611" spans="1:5" x14ac:dyDescent="0.4">
      <c r="A611">
        <v>2007</v>
      </c>
      <c r="B611" t="s">
        <v>249</v>
      </c>
      <c r="C611" t="s">
        <v>366</v>
      </c>
      <c r="D611">
        <v>1</v>
      </c>
      <c r="E611" s="1">
        <v>1900</v>
      </c>
    </row>
    <row r="612" spans="1:5" x14ac:dyDescent="0.4">
      <c r="A612" t="s">
        <v>370</v>
      </c>
    </row>
    <row r="613" spans="1:5" x14ac:dyDescent="0.4">
      <c r="B613" s="6" t="s">
        <v>357</v>
      </c>
      <c r="C613" s="6"/>
    </row>
    <row r="614" spans="1:5" x14ac:dyDescent="0.4">
      <c r="A614">
        <v>1999</v>
      </c>
      <c r="B614" t="s">
        <v>358</v>
      </c>
      <c r="C614" t="s">
        <v>366</v>
      </c>
      <c r="D614">
        <v>4</v>
      </c>
      <c r="E614" s="1">
        <v>2300</v>
      </c>
    </row>
    <row r="615" spans="1:5" x14ac:dyDescent="0.4">
      <c r="A615">
        <v>2000</v>
      </c>
      <c r="B615" s="7" t="s">
        <v>706</v>
      </c>
      <c r="C615" t="s">
        <v>366</v>
      </c>
      <c r="D615">
        <v>2</v>
      </c>
      <c r="E615" s="1">
        <v>1500</v>
      </c>
    </row>
    <row r="616" spans="1:5" x14ac:dyDescent="0.4">
      <c r="A616">
        <v>1993</v>
      </c>
      <c r="B616" s="7" t="s">
        <v>861</v>
      </c>
      <c r="C616" t="s">
        <v>366</v>
      </c>
      <c r="D616">
        <v>2</v>
      </c>
      <c r="E616" s="1">
        <v>2000</v>
      </c>
    </row>
    <row r="617" spans="1:5" x14ac:dyDescent="0.4">
      <c r="A617" t="s">
        <v>370</v>
      </c>
    </row>
    <row r="618" spans="1:5" x14ac:dyDescent="0.4">
      <c r="B618" s="5" t="s">
        <v>13</v>
      </c>
      <c r="C618" s="5"/>
    </row>
    <row r="619" spans="1:5" x14ac:dyDescent="0.4">
      <c r="B619" s="6" t="s">
        <v>14</v>
      </c>
      <c r="C619" s="6"/>
    </row>
    <row r="620" spans="1:5" x14ac:dyDescent="0.4">
      <c r="A620">
        <v>2017</v>
      </c>
      <c r="B620" s="7" t="s">
        <v>639</v>
      </c>
      <c r="C620" t="s">
        <v>366</v>
      </c>
      <c r="D620">
        <v>1</v>
      </c>
      <c r="E620" s="1">
        <v>3600</v>
      </c>
    </row>
    <row r="621" spans="1:5" x14ac:dyDescent="0.4">
      <c r="A621">
        <v>2015</v>
      </c>
      <c r="B621" s="7" t="s">
        <v>763</v>
      </c>
      <c r="C621" t="s">
        <v>366</v>
      </c>
      <c r="D621">
        <v>2</v>
      </c>
      <c r="E621" s="1">
        <v>3000</v>
      </c>
    </row>
    <row r="622" spans="1:5" x14ac:dyDescent="0.4">
      <c r="A622">
        <v>2013</v>
      </c>
      <c r="B622" s="7" t="s">
        <v>638</v>
      </c>
      <c r="C622" t="s">
        <v>366</v>
      </c>
      <c r="D622">
        <v>3</v>
      </c>
      <c r="E622" s="1">
        <v>3500</v>
      </c>
    </row>
    <row r="623" spans="1:5" x14ac:dyDescent="0.4">
      <c r="A623">
        <v>2007</v>
      </c>
      <c r="B623" s="7" t="s">
        <v>599</v>
      </c>
      <c r="C623" t="s">
        <v>366</v>
      </c>
      <c r="D623">
        <v>1</v>
      </c>
      <c r="E623" s="1">
        <v>3200</v>
      </c>
    </row>
    <row r="624" spans="1:5" x14ac:dyDescent="0.4">
      <c r="A624">
        <v>2006</v>
      </c>
      <c r="B624" s="7" t="s">
        <v>600</v>
      </c>
      <c r="C624" t="s">
        <v>366</v>
      </c>
      <c r="D624">
        <v>2</v>
      </c>
      <c r="E624" s="1">
        <v>3200</v>
      </c>
    </row>
    <row r="625" spans="1:5" x14ac:dyDescent="0.4">
      <c r="A625">
        <v>2015</v>
      </c>
      <c r="B625" s="7" t="s">
        <v>589</v>
      </c>
      <c r="C625" t="s">
        <v>366</v>
      </c>
      <c r="D625">
        <v>1</v>
      </c>
      <c r="E625" s="1">
        <v>5500</v>
      </c>
    </row>
    <row r="626" spans="1:5" x14ac:dyDescent="0.4">
      <c r="A626">
        <v>2000</v>
      </c>
      <c r="B626" s="7" t="s">
        <v>701</v>
      </c>
      <c r="C626" t="s">
        <v>366</v>
      </c>
      <c r="D626">
        <v>3</v>
      </c>
      <c r="E626" s="1">
        <v>6000</v>
      </c>
    </row>
    <row r="627" spans="1:5" x14ac:dyDescent="0.4">
      <c r="A627">
        <v>2000</v>
      </c>
      <c r="B627" s="7" t="s">
        <v>701</v>
      </c>
      <c r="C627" t="s">
        <v>366</v>
      </c>
      <c r="D627">
        <v>1</v>
      </c>
      <c r="E627" s="1">
        <v>5500</v>
      </c>
    </row>
    <row r="628" spans="1:5" x14ac:dyDescent="0.4">
      <c r="A628">
        <v>1997</v>
      </c>
      <c r="B628" s="7" t="s">
        <v>702</v>
      </c>
      <c r="C628" t="s">
        <v>366</v>
      </c>
      <c r="D628">
        <v>1</v>
      </c>
      <c r="E628" s="1">
        <v>7200</v>
      </c>
    </row>
    <row r="629" spans="1:5" x14ac:dyDescent="0.4">
      <c r="A629">
        <v>1997</v>
      </c>
      <c r="B629" s="7" t="s">
        <v>702</v>
      </c>
      <c r="C629" t="s">
        <v>366</v>
      </c>
      <c r="D629">
        <v>1</v>
      </c>
      <c r="E629" s="1">
        <v>6900</v>
      </c>
    </row>
    <row r="630" spans="1:5" x14ac:dyDescent="0.4">
      <c r="A630">
        <v>2018</v>
      </c>
      <c r="B630" t="s">
        <v>250</v>
      </c>
      <c r="C630" t="s">
        <v>366</v>
      </c>
      <c r="D630">
        <v>2</v>
      </c>
      <c r="E630" s="1">
        <v>4100</v>
      </c>
    </row>
    <row r="631" spans="1:5" x14ac:dyDescent="0.4">
      <c r="A631">
        <v>2019</v>
      </c>
      <c r="B631" t="s">
        <v>590</v>
      </c>
      <c r="C631" t="s">
        <v>366</v>
      </c>
      <c r="D631">
        <v>1</v>
      </c>
      <c r="E631" s="1">
        <v>3100</v>
      </c>
    </row>
    <row r="632" spans="1:5" x14ac:dyDescent="0.4">
      <c r="A632">
        <v>2018</v>
      </c>
      <c r="B632" t="s">
        <v>251</v>
      </c>
      <c r="C632" t="s">
        <v>366</v>
      </c>
      <c r="D632">
        <v>2</v>
      </c>
      <c r="E632" s="1">
        <v>3500</v>
      </c>
    </row>
    <row r="633" spans="1:5" x14ac:dyDescent="0.4">
      <c r="A633">
        <v>2019</v>
      </c>
      <c r="B633" t="s">
        <v>591</v>
      </c>
      <c r="C633" t="s">
        <v>366</v>
      </c>
      <c r="D633">
        <v>1</v>
      </c>
      <c r="E633" s="1">
        <v>3300</v>
      </c>
    </row>
    <row r="634" spans="1:5" x14ac:dyDescent="0.4">
      <c r="A634" t="s">
        <v>370</v>
      </c>
    </row>
    <row r="635" spans="1:5" x14ac:dyDescent="0.4">
      <c r="B635" s="6" t="s">
        <v>15</v>
      </c>
      <c r="C635" s="6"/>
    </row>
    <row r="636" spans="1:5" x14ac:dyDescent="0.4">
      <c r="A636">
        <v>2016</v>
      </c>
      <c r="B636" s="7" t="s">
        <v>385</v>
      </c>
      <c r="C636" t="s">
        <v>366</v>
      </c>
      <c r="D636">
        <v>4</v>
      </c>
      <c r="E636" s="1">
        <v>8000</v>
      </c>
    </row>
    <row r="637" spans="1:5" x14ac:dyDescent="0.4">
      <c r="A637">
        <v>2010</v>
      </c>
      <c r="B637" s="7" t="s">
        <v>883</v>
      </c>
      <c r="C637" t="s">
        <v>366</v>
      </c>
      <c r="D637">
        <v>3</v>
      </c>
      <c r="E637" s="1">
        <v>8100</v>
      </c>
    </row>
    <row r="638" spans="1:5" x14ac:dyDescent="0.4">
      <c r="A638">
        <v>1999</v>
      </c>
      <c r="B638" s="7" t="s">
        <v>584</v>
      </c>
      <c r="C638" t="s">
        <v>366</v>
      </c>
      <c r="D638">
        <v>1</v>
      </c>
      <c r="E638" s="1">
        <v>6600</v>
      </c>
    </row>
    <row r="639" spans="1:5" x14ac:dyDescent="0.4">
      <c r="A639">
        <v>2012</v>
      </c>
      <c r="B639" s="7" t="s">
        <v>791</v>
      </c>
      <c r="C639" t="s">
        <v>366</v>
      </c>
      <c r="D639">
        <v>1</v>
      </c>
      <c r="E639" s="1">
        <v>10000</v>
      </c>
    </row>
    <row r="640" spans="1:5" x14ac:dyDescent="0.4">
      <c r="A640">
        <v>2020</v>
      </c>
      <c r="B640" t="s">
        <v>541</v>
      </c>
      <c r="C640" t="s">
        <v>366</v>
      </c>
      <c r="D640">
        <v>2</v>
      </c>
      <c r="E640" s="1">
        <v>8300</v>
      </c>
    </row>
    <row r="641" spans="1:5" x14ac:dyDescent="0.4">
      <c r="A641">
        <v>2018</v>
      </c>
      <c r="B641" t="s">
        <v>480</v>
      </c>
      <c r="C641" t="s">
        <v>366</v>
      </c>
      <c r="D641">
        <v>1</v>
      </c>
      <c r="E641" s="1">
        <v>7800</v>
      </c>
    </row>
    <row r="642" spans="1:5" x14ac:dyDescent="0.4">
      <c r="A642">
        <v>2014</v>
      </c>
      <c r="B642" t="s">
        <v>845</v>
      </c>
      <c r="C642" t="s">
        <v>366</v>
      </c>
      <c r="D642">
        <v>1</v>
      </c>
      <c r="E642" s="1">
        <v>8500</v>
      </c>
    </row>
    <row r="643" spans="1:5" x14ac:dyDescent="0.4">
      <c r="A643">
        <v>2020</v>
      </c>
      <c r="B643" s="7" t="s">
        <v>386</v>
      </c>
      <c r="C643" t="s">
        <v>367</v>
      </c>
      <c r="D643">
        <v>1</v>
      </c>
      <c r="E643" s="1">
        <v>6800</v>
      </c>
    </row>
    <row r="644" spans="1:5" x14ac:dyDescent="0.4">
      <c r="A644">
        <v>2015</v>
      </c>
      <c r="B644" s="7" t="s">
        <v>387</v>
      </c>
      <c r="C644" t="s">
        <v>367</v>
      </c>
      <c r="D644">
        <v>1</v>
      </c>
      <c r="E644" s="1">
        <v>7000</v>
      </c>
    </row>
    <row r="645" spans="1:5" x14ac:dyDescent="0.4">
      <c r="A645">
        <v>2017</v>
      </c>
      <c r="B645" s="7" t="s">
        <v>774</v>
      </c>
      <c r="C645" t="s">
        <v>366</v>
      </c>
      <c r="D645">
        <v>1</v>
      </c>
      <c r="E645" s="1">
        <v>8200</v>
      </c>
    </row>
    <row r="646" spans="1:5" x14ac:dyDescent="0.4">
      <c r="A646">
        <v>2021</v>
      </c>
      <c r="B646" s="7" t="s">
        <v>969</v>
      </c>
      <c r="C646" t="s">
        <v>366</v>
      </c>
      <c r="D646">
        <v>6</v>
      </c>
      <c r="E646" s="1">
        <v>5000</v>
      </c>
    </row>
    <row r="647" spans="1:5" x14ac:dyDescent="0.4">
      <c r="A647">
        <v>2020</v>
      </c>
      <c r="B647" s="7" t="s">
        <v>848</v>
      </c>
      <c r="C647" t="s">
        <v>366</v>
      </c>
      <c r="D647">
        <v>1</v>
      </c>
      <c r="E647" s="1">
        <v>5400</v>
      </c>
    </row>
    <row r="648" spans="1:5" x14ac:dyDescent="0.4">
      <c r="A648">
        <v>2019</v>
      </c>
      <c r="B648" s="7" t="s">
        <v>897</v>
      </c>
      <c r="C648" t="s">
        <v>366</v>
      </c>
      <c r="D648">
        <v>3</v>
      </c>
      <c r="E648" s="1">
        <v>5500</v>
      </c>
    </row>
    <row r="649" spans="1:5" x14ac:dyDescent="0.4">
      <c r="A649">
        <v>2016</v>
      </c>
      <c r="B649" s="7" t="s">
        <v>898</v>
      </c>
      <c r="C649" t="s">
        <v>366</v>
      </c>
      <c r="D649">
        <v>3</v>
      </c>
      <c r="E649" s="1">
        <v>5000</v>
      </c>
    </row>
    <row r="650" spans="1:5" x14ac:dyDescent="0.4">
      <c r="A650">
        <v>2014</v>
      </c>
      <c r="B650" s="7" t="s">
        <v>899</v>
      </c>
      <c r="C650" t="s">
        <v>366</v>
      </c>
      <c r="D650">
        <v>5</v>
      </c>
      <c r="E650" s="1">
        <v>5300</v>
      </c>
    </row>
    <row r="651" spans="1:5" x14ac:dyDescent="0.4">
      <c r="A651">
        <v>2014</v>
      </c>
      <c r="B651" s="7" t="s">
        <v>765</v>
      </c>
      <c r="C651" t="s">
        <v>366</v>
      </c>
      <c r="D651">
        <v>1</v>
      </c>
      <c r="E651" s="1">
        <v>5100</v>
      </c>
    </row>
    <row r="652" spans="1:5" x14ac:dyDescent="0.4">
      <c r="A652">
        <v>2020</v>
      </c>
      <c r="B652" s="7" t="s">
        <v>393</v>
      </c>
      <c r="C652" t="s">
        <v>366</v>
      </c>
      <c r="D652">
        <v>1</v>
      </c>
      <c r="E652" s="1">
        <f>4100</f>
        <v>4100</v>
      </c>
    </row>
    <row r="653" spans="1:5" x14ac:dyDescent="0.4">
      <c r="A653">
        <v>2017</v>
      </c>
      <c r="B653" s="7" t="s">
        <v>992</v>
      </c>
      <c r="C653" t="s">
        <v>366</v>
      </c>
      <c r="D653">
        <v>2</v>
      </c>
      <c r="E653" s="1">
        <v>11500</v>
      </c>
    </row>
    <row r="654" spans="1:5" x14ac:dyDescent="0.4">
      <c r="A654">
        <v>2015</v>
      </c>
      <c r="B654" s="7" t="s">
        <v>698</v>
      </c>
      <c r="C654" t="s">
        <v>366</v>
      </c>
      <c r="D654">
        <v>3</v>
      </c>
      <c r="E654" s="1">
        <v>10500</v>
      </c>
    </row>
    <row r="655" spans="1:5" x14ac:dyDescent="0.4">
      <c r="A655">
        <v>2016</v>
      </c>
      <c r="B655" s="8" t="s">
        <v>938</v>
      </c>
      <c r="C655" t="s">
        <v>366</v>
      </c>
      <c r="D655">
        <v>1</v>
      </c>
      <c r="E655" s="1">
        <v>6500</v>
      </c>
    </row>
    <row r="656" spans="1:5" x14ac:dyDescent="0.4">
      <c r="A656">
        <v>2022</v>
      </c>
      <c r="B656" t="s">
        <v>665</v>
      </c>
      <c r="C656" t="s">
        <v>366</v>
      </c>
      <c r="D656">
        <v>2</v>
      </c>
      <c r="E656" s="1">
        <v>6600</v>
      </c>
    </row>
    <row r="657" spans="1:5" x14ac:dyDescent="0.4">
      <c r="A657">
        <v>2018</v>
      </c>
      <c r="B657" t="s">
        <v>689</v>
      </c>
      <c r="C657" t="s">
        <v>366</v>
      </c>
      <c r="D657">
        <v>3</v>
      </c>
      <c r="E657" s="1">
        <v>6900</v>
      </c>
    </row>
    <row r="658" spans="1:5" x14ac:dyDescent="0.4">
      <c r="A658">
        <v>2022</v>
      </c>
      <c r="B658" t="s">
        <v>594</v>
      </c>
      <c r="C658" t="s">
        <v>366</v>
      </c>
      <c r="D658">
        <v>5</v>
      </c>
      <c r="E658" s="1">
        <v>5500</v>
      </c>
    </row>
    <row r="659" spans="1:5" x14ac:dyDescent="0.4">
      <c r="A659">
        <v>2016</v>
      </c>
      <c r="B659" t="s">
        <v>695</v>
      </c>
      <c r="C659" t="s">
        <v>366</v>
      </c>
      <c r="D659">
        <v>6</v>
      </c>
      <c r="E659" s="1">
        <v>5600</v>
      </c>
    </row>
    <row r="660" spans="1:5" x14ac:dyDescent="0.4">
      <c r="A660">
        <v>2014</v>
      </c>
      <c r="B660" t="s">
        <v>764</v>
      </c>
      <c r="C660" t="s">
        <v>366</v>
      </c>
      <c r="D660">
        <v>1</v>
      </c>
      <c r="E660" s="1">
        <v>5900</v>
      </c>
    </row>
    <row r="661" spans="1:5" x14ac:dyDescent="0.4">
      <c r="A661">
        <v>2014</v>
      </c>
      <c r="B661" t="s">
        <v>764</v>
      </c>
      <c r="C661" t="s">
        <v>366</v>
      </c>
      <c r="D661">
        <v>1</v>
      </c>
      <c r="E661" s="1">
        <v>5850</v>
      </c>
    </row>
    <row r="662" spans="1:5" x14ac:dyDescent="0.4">
      <c r="A662">
        <v>2022</v>
      </c>
      <c r="B662" t="s">
        <v>354</v>
      </c>
      <c r="C662" t="s">
        <v>366</v>
      </c>
      <c r="D662">
        <v>6</v>
      </c>
      <c r="E662" s="1">
        <v>3900</v>
      </c>
    </row>
    <row r="663" spans="1:5" x14ac:dyDescent="0.4">
      <c r="A663">
        <v>2013</v>
      </c>
      <c r="B663" t="s">
        <v>699</v>
      </c>
      <c r="C663" t="s">
        <v>366</v>
      </c>
      <c r="D663">
        <v>1</v>
      </c>
      <c r="E663" s="1">
        <v>8200</v>
      </c>
    </row>
    <row r="664" spans="1:5" x14ac:dyDescent="0.4">
      <c r="A664">
        <v>2018</v>
      </c>
      <c r="B664" t="s">
        <v>252</v>
      </c>
      <c r="C664" t="s">
        <v>366</v>
      </c>
      <c r="D664">
        <v>1</v>
      </c>
      <c r="E664" s="1">
        <v>5200</v>
      </c>
    </row>
    <row r="665" spans="1:5" x14ac:dyDescent="0.4">
      <c r="A665">
        <v>2017</v>
      </c>
      <c r="B665" t="s">
        <v>253</v>
      </c>
      <c r="C665" t="s">
        <v>366</v>
      </c>
      <c r="D665">
        <v>1</v>
      </c>
      <c r="E665" s="1">
        <v>6500</v>
      </c>
    </row>
    <row r="666" spans="1:5" x14ac:dyDescent="0.4">
      <c r="A666">
        <v>2013</v>
      </c>
      <c r="B666" t="s">
        <v>254</v>
      </c>
      <c r="C666" t="s">
        <v>366</v>
      </c>
      <c r="D666">
        <v>3</v>
      </c>
      <c r="E666" s="1">
        <v>5900</v>
      </c>
    </row>
    <row r="667" spans="1:5" ht="17.5" customHeight="1" x14ac:dyDescent="0.4">
      <c r="A667">
        <v>2020</v>
      </c>
      <c r="B667" t="s">
        <v>523</v>
      </c>
      <c r="C667" t="s">
        <v>366</v>
      </c>
      <c r="D667">
        <v>1</v>
      </c>
      <c r="E667" s="1">
        <v>6800</v>
      </c>
    </row>
    <row r="668" spans="1:5" x14ac:dyDescent="0.4">
      <c r="A668">
        <v>2022</v>
      </c>
      <c r="B668" t="s">
        <v>577</v>
      </c>
      <c r="C668" t="s">
        <v>366</v>
      </c>
      <c r="D668">
        <v>2</v>
      </c>
      <c r="E668" s="1">
        <v>3300</v>
      </c>
    </row>
    <row r="669" spans="1:5" x14ac:dyDescent="0.4">
      <c r="A669">
        <v>2021</v>
      </c>
      <c r="B669" t="s">
        <v>776</v>
      </c>
      <c r="C669" t="s">
        <v>366</v>
      </c>
      <c r="D669">
        <v>7</v>
      </c>
      <c r="E669" s="1">
        <v>1850</v>
      </c>
    </row>
    <row r="670" spans="1:5" x14ac:dyDescent="0.4">
      <c r="A670">
        <v>2012</v>
      </c>
      <c r="B670" t="s">
        <v>777</v>
      </c>
      <c r="C670" t="s">
        <v>366</v>
      </c>
      <c r="D670">
        <v>1</v>
      </c>
      <c r="E670" s="1">
        <v>1500</v>
      </c>
    </row>
    <row r="671" spans="1:5" x14ac:dyDescent="0.4">
      <c r="A671">
        <v>2015</v>
      </c>
      <c r="B671" t="s">
        <v>995</v>
      </c>
      <c r="C671" t="s">
        <v>366</v>
      </c>
      <c r="D671">
        <v>12</v>
      </c>
      <c r="E671" s="1">
        <v>2800</v>
      </c>
    </row>
    <row r="672" spans="1:5" x14ac:dyDescent="0.4">
      <c r="A672">
        <v>2011</v>
      </c>
      <c r="B672" t="s">
        <v>935</v>
      </c>
      <c r="C672" t="s">
        <v>366</v>
      </c>
      <c r="D672">
        <v>1</v>
      </c>
      <c r="E672" s="1">
        <v>4800</v>
      </c>
    </row>
    <row r="673" spans="1:5" x14ac:dyDescent="0.4">
      <c r="A673">
        <v>2023</v>
      </c>
      <c r="B673" t="s">
        <v>985</v>
      </c>
      <c r="C673" t="s">
        <v>366</v>
      </c>
      <c r="D673">
        <v>3</v>
      </c>
      <c r="E673" s="1">
        <v>2900</v>
      </c>
    </row>
    <row r="674" spans="1:5" x14ac:dyDescent="0.4">
      <c r="A674">
        <v>2022</v>
      </c>
      <c r="B674" t="s">
        <v>747</v>
      </c>
      <c r="C674" t="s">
        <v>366</v>
      </c>
      <c r="D674">
        <v>3</v>
      </c>
      <c r="E674" s="1">
        <v>2650</v>
      </c>
    </row>
    <row r="675" spans="1:5" x14ac:dyDescent="0.4">
      <c r="A675">
        <v>2019</v>
      </c>
      <c r="B675" t="s">
        <v>746</v>
      </c>
      <c r="C675" t="s">
        <v>366</v>
      </c>
      <c r="D675">
        <v>6</v>
      </c>
      <c r="E675" s="1">
        <v>2900</v>
      </c>
    </row>
    <row r="676" spans="1:5" x14ac:dyDescent="0.4">
      <c r="A676">
        <v>2019</v>
      </c>
      <c r="B676" t="s">
        <v>329</v>
      </c>
      <c r="C676" t="s">
        <v>366</v>
      </c>
      <c r="D676">
        <v>1</v>
      </c>
      <c r="E676" s="1">
        <v>2150</v>
      </c>
    </row>
    <row r="677" spans="1:5" x14ac:dyDescent="0.4">
      <c r="A677">
        <v>2020</v>
      </c>
      <c r="B677" s="3" t="s">
        <v>997</v>
      </c>
      <c r="C677" t="s">
        <v>366</v>
      </c>
      <c r="D677">
        <v>4</v>
      </c>
      <c r="E677" s="1">
        <v>1500</v>
      </c>
    </row>
    <row r="678" spans="1:5" x14ac:dyDescent="0.4">
      <c r="A678">
        <v>2022</v>
      </c>
      <c r="B678" t="s">
        <v>573</v>
      </c>
      <c r="C678" t="s">
        <v>366</v>
      </c>
      <c r="D678">
        <v>10</v>
      </c>
      <c r="E678" s="1">
        <v>1200</v>
      </c>
    </row>
    <row r="679" spans="1:5" x14ac:dyDescent="0.4">
      <c r="A679">
        <v>2020</v>
      </c>
      <c r="B679" t="s">
        <v>155</v>
      </c>
      <c r="C679" t="s">
        <v>366</v>
      </c>
      <c r="D679">
        <v>5</v>
      </c>
      <c r="E679" s="1">
        <v>1950</v>
      </c>
    </row>
    <row r="680" spans="1:5" x14ac:dyDescent="0.4">
      <c r="A680">
        <v>2018</v>
      </c>
      <c r="B680" t="s">
        <v>766</v>
      </c>
      <c r="C680" t="s">
        <v>366</v>
      </c>
      <c r="D680">
        <v>1</v>
      </c>
      <c r="E680" s="1">
        <v>1500</v>
      </c>
    </row>
    <row r="681" spans="1:5" x14ac:dyDescent="0.4">
      <c r="A681">
        <v>2017</v>
      </c>
      <c r="B681" t="s">
        <v>767</v>
      </c>
      <c r="C681" t="s">
        <v>366</v>
      </c>
      <c r="D681">
        <v>2</v>
      </c>
      <c r="E681" s="1">
        <v>1700</v>
      </c>
    </row>
    <row r="682" spans="1:5" x14ac:dyDescent="0.4">
      <c r="A682">
        <v>2002</v>
      </c>
      <c r="B682" t="s">
        <v>641</v>
      </c>
      <c r="C682" t="s">
        <v>366</v>
      </c>
      <c r="D682">
        <v>1</v>
      </c>
      <c r="E682" s="1">
        <v>1900</v>
      </c>
    </row>
    <row r="683" spans="1:5" x14ac:dyDescent="0.4">
      <c r="A683">
        <v>2004</v>
      </c>
      <c r="B683" s="12" t="s">
        <v>912</v>
      </c>
      <c r="C683" t="s">
        <v>366</v>
      </c>
      <c r="D683">
        <v>2</v>
      </c>
      <c r="E683" s="1">
        <v>2200</v>
      </c>
    </row>
    <row r="684" spans="1:5" x14ac:dyDescent="0.4">
      <c r="A684">
        <v>2018</v>
      </c>
      <c r="B684" t="s">
        <v>692</v>
      </c>
      <c r="C684" t="s">
        <v>366</v>
      </c>
      <c r="D684">
        <v>1</v>
      </c>
      <c r="E684" s="1">
        <v>2850</v>
      </c>
    </row>
    <row r="685" spans="1:5" x14ac:dyDescent="0.4">
      <c r="A685">
        <v>2023</v>
      </c>
      <c r="B685" t="s">
        <v>986</v>
      </c>
      <c r="C685" t="s">
        <v>366</v>
      </c>
      <c r="D685">
        <v>3</v>
      </c>
      <c r="E685" s="1">
        <v>2200</v>
      </c>
    </row>
    <row r="686" spans="1:5" x14ac:dyDescent="0.4">
      <c r="A686">
        <v>2022</v>
      </c>
      <c r="B686" t="s">
        <v>806</v>
      </c>
      <c r="C686" t="s">
        <v>366</v>
      </c>
      <c r="D686">
        <v>4</v>
      </c>
      <c r="E686" s="1">
        <v>2300</v>
      </c>
    </row>
    <row r="687" spans="1:5" x14ac:dyDescent="0.4">
      <c r="A687">
        <v>2021</v>
      </c>
      <c r="B687" t="s">
        <v>805</v>
      </c>
      <c r="C687" t="s">
        <v>366</v>
      </c>
      <c r="D687">
        <v>1</v>
      </c>
      <c r="E687" s="1">
        <v>1900</v>
      </c>
    </row>
    <row r="688" spans="1:5" x14ac:dyDescent="0.4">
      <c r="A688">
        <v>2017</v>
      </c>
      <c r="B688" t="s">
        <v>804</v>
      </c>
      <c r="C688" t="s">
        <v>366</v>
      </c>
      <c r="D688">
        <v>1</v>
      </c>
      <c r="E688" s="1">
        <v>2400</v>
      </c>
    </row>
    <row r="689" spans="1:5" x14ac:dyDescent="0.4">
      <c r="A689">
        <v>2016</v>
      </c>
      <c r="B689" t="s">
        <v>807</v>
      </c>
      <c r="C689" t="s">
        <v>366</v>
      </c>
      <c r="D689">
        <v>2</v>
      </c>
      <c r="E689" s="1">
        <v>2200</v>
      </c>
    </row>
    <row r="690" spans="1:5" x14ac:dyDescent="0.4">
      <c r="A690">
        <v>2022</v>
      </c>
      <c r="B690" t="s">
        <v>576</v>
      </c>
      <c r="C690" t="s">
        <v>366</v>
      </c>
      <c r="D690">
        <v>16</v>
      </c>
      <c r="E690" s="1">
        <v>1100</v>
      </c>
    </row>
    <row r="691" spans="1:5" x14ac:dyDescent="0.4">
      <c r="A691">
        <v>2020</v>
      </c>
      <c r="B691" t="s">
        <v>575</v>
      </c>
      <c r="C691" t="s">
        <v>366</v>
      </c>
      <c r="D691">
        <v>17</v>
      </c>
      <c r="E691" s="1">
        <v>1150</v>
      </c>
    </row>
    <row r="692" spans="1:5" x14ac:dyDescent="0.4">
      <c r="A692">
        <v>2014</v>
      </c>
      <c r="B692" t="s">
        <v>980</v>
      </c>
      <c r="C692" t="s">
        <v>366</v>
      </c>
      <c r="D692">
        <v>2</v>
      </c>
      <c r="E692" s="1">
        <v>4200</v>
      </c>
    </row>
    <row r="693" spans="1:5" x14ac:dyDescent="0.4">
      <c r="A693">
        <v>2022</v>
      </c>
      <c r="B693" t="s">
        <v>597</v>
      </c>
      <c r="C693" t="s">
        <v>366</v>
      </c>
      <c r="D693">
        <v>8</v>
      </c>
      <c r="E693" s="1">
        <v>1850</v>
      </c>
    </row>
    <row r="694" spans="1:5" x14ac:dyDescent="0.4">
      <c r="A694">
        <v>2017</v>
      </c>
      <c r="B694" t="s">
        <v>841</v>
      </c>
      <c r="C694" t="s">
        <v>366</v>
      </c>
      <c r="D694">
        <v>6</v>
      </c>
      <c r="E694" s="1">
        <v>3100</v>
      </c>
    </row>
    <row r="695" spans="1:5" x14ac:dyDescent="0.4">
      <c r="A695">
        <v>2015</v>
      </c>
      <c r="B695" t="s">
        <v>396</v>
      </c>
      <c r="C695" t="s">
        <v>366</v>
      </c>
      <c r="D695">
        <v>3</v>
      </c>
      <c r="E695" s="1">
        <v>3200</v>
      </c>
    </row>
    <row r="696" spans="1:5" x14ac:dyDescent="0.4">
      <c r="A696">
        <v>2011</v>
      </c>
      <c r="B696" t="s">
        <v>397</v>
      </c>
      <c r="C696" t="s">
        <v>366</v>
      </c>
      <c r="D696">
        <v>2</v>
      </c>
      <c r="E696" s="1">
        <v>3150</v>
      </c>
    </row>
    <row r="697" spans="1:5" x14ac:dyDescent="0.4">
      <c r="A697">
        <v>2021</v>
      </c>
      <c r="B697" t="s">
        <v>574</v>
      </c>
      <c r="C697" t="s">
        <v>366</v>
      </c>
      <c r="D697">
        <v>3</v>
      </c>
      <c r="E697" s="1">
        <v>1950</v>
      </c>
    </row>
    <row r="698" spans="1:5" x14ac:dyDescent="0.4">
      <c r="A698">
        <v>2020</v>
      </c>
      <c r="B698" t="s">
        <v>398</v>
      </c>
      <c r="C698" t="s">
        <v>366</v>
      </c>
      <c r="D698">
        <v>6</v>
      </c>
      <c r="E698" s="1">
        <v>1700</v>
      </c>
    </row>
    <row r="699" spans="1:5" x14ac:dyDescent="0.4">
      <c r="A699">
        <v>2019</v>
      </c>
      <c r="B699" t="s">
        <v>399</v>
      </c>
      <c r="C699" t="s">
        <v>366</v>
      </c>
      <c r="D699">
        <v>2</v>
      </c>
      <c r="E699" s="1">
        <v>1900</v>
      </c>
    </row>
    <row r="700" spans="1:5" x14ac:dyDescent="0.4">
      <c r="A700">
        <v>2018</v>
      </c>
      <c r="B700" t="s">
        <v>400</v>
      </c>
      <c r="C700" t="s">
        <v>366</v>
      </c>
      <c r="D700">
        <v>2</v>
      </c>
      <c r="E700" s="1">
        <v>1700</v>
      </c>
    </row>
    <row r="701" spans="1:5" x14ac:dyDescent="0.4">
      <c r="A701">
        <v>2021</v>
      </c>
      <c r="B701" s="2" t="s">
        <v>361</v>
      </c>
      <c r="C701" t="s">
        <v>366</v>
      </c>
      <c r="D701">
        <v>12</v>
      </c>
      <c r="E701" s="1">
        <v>1650</v>
      </c>
    </row>
    <row r="702" spans="1:5" x14ac:dyDescent="0.4">
      <c r="A702">
        <v>2019</v>
      </c>
      <c r="B702" s="2" t="s">
        <v>578</v>
      </c>
      <c r="C702" t="s">
        <v>366</v>
      </c>
      <c r="D702">
        <v>6</v>
      </c>
      <c r="E702" s="1">
        <v>1750</v>
      </c>
    </row>
    <row r="703" spans="1:5" x14ac:dyDescent="0.4">
      <c r="A703">
        <v>2013</v>
      </c>
      <c r="B703" s="2" t="s">
        <v>579</v>
      </c>
      <c r="C703" t="s">
        <v>366</v>
      </c>
      <c r="D703">
        <v>3</v>
      </c>
      <c r="E703" s="1">
        <v>1600</v>
      </c>
    </row>
    <row r="704" spans="1:5" x14ac:dyDescent="0.4">
      <c r="A704">
        <v>2011</v>
      </c>
      <c r="B704" s="2" t="s">
        <v>362</v>
      </c>
      <c r="C704" t="s">
        <v>366</v>
      </c>
      <c r="D704">
        <v>6</v>
      </c>
      <c r="E704" s="1">
        <v>1700</v>
      </c>
    </row>
    <row r="705" spans="1:5" x14ac:dyDescent="0.4">
      <c r="A705">
        <v>2010</v>
      </c>
      <c r="B705" s="2" t="s">
        <v>580</v>
      </c>
      <c r="C705" t="s">
        <v>366</v>
      </c>
      <c r="D705">
        <v>5</v>
      </c>
      <c r="E705" s="1">
        <v>1800</v>
      </c>
    </row>
    <row r="706" spans="1:5" x14ac:dyDescent="0.4">
      <c r="A706">
        <v>2022</v>
      </c>
      <c r="B706" t="s">
        <v>542</v>
      </c>
      <c r="C706" t="s">
        <v>366</v>
      </c>
      <c r="D706">
        <v>6</v>
      </c>
      <c r="E706" s="1">
        <v>1700</v>
      </c>
    </row>
    <row r="707" spans="1:5" x14ac:dyDescent="0.4">
      <c r="A707">
        <v>2021</v>
      </c>
      <c r="B707" t="s">
        <v>363</v>
      </c>
      <c r="C707" t="s">
        <v>366</v>
      </c>
      <c r="D707">
        <v>12</v>
      </c>
      <c r="E707" s="1">
        <v>1630</v>
      </c>
    </row>
    <row r="708" spans="1:5" x14ac:dyDescent="0.4">
      <c r="A708">
        <v>2016</v>
      </c>
      <c r="B708" t="s">
        <v>432</v>
      </c>
      <c r="C708" t="s">
        <v>366</v>
      </c>
      <c r="D708">
        <v>13</v>
      </c>
      <c r="E708" s="1">
        <v>1800</v>
      </c>
    </row>
    <row r="709" spans="1:5" x14ac:dyDescent="0.4">
      <c r="A709">
        <v>2011</v>
      </c>
      <c r="B709" t="s">
        <v>258</v>
      </c>
      <c r="C709" t="s">
        <v>366</v>
      </c>
      <c r="D709">
        <v>6</v>
      </c>
      <c r="E709" s="1">
        <v>1650</v>
      </c>
    </row>
    <row r="710" spans="1:5" x14ac:dyDescent="0.4">
      <c r="A710">
        <v>2016</v>
      </c>
      <c r="B710" t="s">
        <v>691</v>
      </c>
      <c r="C710" t="s">
        <v>366</v>
      </c>
      <c r="D710">
        <v>1</v>
      </c>
      <c r="E710" s="1">
        <v>2750</v>
      </c>
    </row>
    <row r="711" spans="1:5" x14ac:dyDescent="0.4">
      <c r="A711">
        <v>2015</v>
      </c>
      <c r="B711" t="s">
        <v>159</v>
      </c>
      <c r="C711" t="s">
        <v>366</v>
      </c>
      <c r="D711">
        <v>3</v>
      </c>
      <c r="E711" s="1">
        <v>1850</v>
      </c>
    </row>
    <row r="712" spans="1:5" x14ac:dyDescent="0.4">
      <c r="A712">
        <v>2022</v>
      </c>
      <c r="B712" t="s">
        <v>572</v>
      </c>
      <c r="C712" t="s">
        <v>366</v>
      </c>
      <c r="D712">
        <v>9</v>
      </c>
      <c r="E712" s="1">
        <v>950</v>
      </c>
    </row>
    <row r="713" spans="1:5" x14ac:dyDescent="0.4">
      <c r="A713">
        <v>2019</v>
      </c>
      <c r="B713" t="s">
        <v>255</v>
      </c>
      <c r="C713" t="s">
        <v>366</v>
      </c>
      <c r="D713">
        <v>1</v>
      </c>
      <c r="E713" s="1">
        <v>1800</v>
      </c>
    </row>
    <row r="714" spans="1:5" x14ac:dyDescent="0.4">
      <c r="A714">
        <v>2016</v>
      </c>
      <c r="B714" t="s">
        <v>256</v>
      </c>
      <c r="C714" t="s">
        <v>366</v>
      </c>
      <c r="D714">
        <v>2</v>
      </c>
      <c r="E714" s="1">
        <v>1900</v>
      </c>
    </row>
    <row r="715" spans="1:5" x14ac:dyDescent="0.4">
      <c r="A715">
        <v>2015</v>
      </c>
      <c r="B715" t="s">
        <v>257</v>
      </c>
      <c r="C715" t="s">
        <v>366</v>
      </c>
      <c r="D715">
        <v>2</v>
      </c>
      <c r="E715" s="1">
        <v>1800</v>
      </c>
    </row>
    <row r="716" spans="1:5" x14ac:dyDescent="0.4">
      <c r="A716">
        <v>2020</v>
      </c>
      <c r="B716" t="s">
        <v>779</v>
      </c>
      <c r="C716" t="s">
        <v>366</v>
      </c>
      <c r="D716">
        <v>12</v>
      </c>
      <c r="E716" s="1">
        <v>1660</v>
      </c>
    </row>
    <row r="717" spans="1:5" x14ac:dyDescent="0.4">
      <c r="A717">
        <v>2019</v>
      </c>
      <c r="B717" t="s">
        <v>156</v>
      </c>
      <c r="C717" t="s">
        <v>366</v>
      </c>
      <c r="D717">
        <v>6</v>
      </c>
      <c r="E717" s="1">
        <v>1500</v>
      </c>
    </row>
    <row r="718" spans="1:5" x14ac:dyDescent="0.4">
      <c r="A718">
        <v>2019</v>
      </c>
      <c r="B718" t="s">
        <v>147</v>
      </c>
      <c r="C718" t="s">
        <v>366</v>
      </c>
      <c r="D718">
        <v>5</v>
      </c>
      <c r="E718" s="1">
        <v>1750</v>
      </c>
    </row>
    <row r="719" spans="1:5" x14ac:dyDescent="0.4">
      <c r="A719">
        <v>2018</v>
      </c>
      <c r="B719" t="s">
        <v>111</v>
      </c>
      <c r="C719" t="s">
        <v>366</v>
      </c>
      <c r="D719">
        <v>10</v>
      </c>
      <c r="E719" s="1">
        <v>1450</v>
      </c>
    </row>
    <row r="720" spans="1:5" x14ac:dyDescent="0.4">
      <c r="A720">
        <v>2007</v>
      </c>
      <c r="B720" t="s">
        <v>911</v>
      </c>
      <c r="C720" t="s">
        <v>366</v>
      </c>
      <c r="D720">
        <v>1</v>
      </c>
      <c r="E720" s="1">
        <v>12500</v>
      </c>
    </row>
    <row r="721" spans="1:5" x14ac:dyDescent="0.4">
      <c r="A721">
        <v>2017</v>
      </c>
      <c r="B721" t="s">
        <v>855</v>
      </c>
      <c r="C721" t="s">
        <v>366</v>
      </c>
      <c r="D721">
        <v>2</v>
      </c>
      <c r="E721" s="1">
        <v>3500</v>
      </c>
    </row>
    <row r="722" spans="1:5" x14ac:dyDescent="0.4">
      <c r="A722">
        <v>2017</v>
      </c>
      <c r="B722" t="s">
        <v>520</v>
      </c>
      <c r="C722" t="s">
        <v>366</v>
      </c>
      <c r="D722">
        <v>6</v>
      </c>
      <c r="E722" s="1">
        <v>2100</v>
      </c>
    </row>
    <row r="723" spans="1:5" x14ac:dyDescent="0.4">
      <c r="A723">
        <v>2016</v>
      </c>
      <c r="B723" t="s">
        <v>521</v>
      </c>
      <c r="C723" t="s">
        <v>366</v>
      </c>
      <c r="D723">
        <v>9</v>
      </c>
      <c r="E723" s="1">
        <v>2000</v>
      </c>
    </row>
    <row r="724" spans="1:5" x14ac:dyDescent="0.4">
      <c r="A724">
        <v>2007</v>
      </c>
      <c r="B724" s="3" t="s">
        <v>124</v>
      </c>
      <c r="C724" t="s">
        <v>366</v>
      </c>
      <c r="D724">
        <v>3</v>
      </c>
      <c r="E724" s="1">
        <v>2100</v>
      </c>
    </row>
    <row r="725" spans="1:5" x14ac:dyDescent="0.4">
      <c r="A725">
        <v>2022</v>
      </c>
      <c r="B725" s="3" t="s">
        <v>780</v>
      </c>
      <c r="C725" t="s">
        <v>366</v>
      </c>
      <c r="D725">
        <v>11</v>
      </c>
      <c r="E725" s="1">
        <v>990</v>
      </c>
    </row>
    <row r="726" spans="1:5" x14ac:dyDescent="0.4">
      <c r="A726">
        <v>1985</v>
      </c>
      <c r="B726" s="3" t="s">
        <v>879</v>
      </c>
      <c r="C726" t="s">
        <v>366</v>
      </c>
      <c r="D726">
        <v>2</v>
      </c>
      <c r="E726" s="1">
        <v>2500</v>
      </c>
    </row>
    <row r="727" spans="1:5" x14ac:dyDescent="0.4">
      <c r="A727" t="s">
        <v>370</v>
      </c>
    </row>
    <row r="728" spans="1:5" x14ac:dyDescent="0.4">
      <c r="B728" s="6" t="s">
        <v>16</v>
      </c>
      <c r="C728" s="6"/>
    </row>
    <row r="729" spans="1:5" x14ac:dyDescent="0.4">
      <c r="A729">
        <v>2017</v>
      </c>
      <c r="B729" t="s">
        <v>168</v>
      </c>
      <c r="C729" t="s">
        <v>366</v>
      </c>
      <c r="D729">
        <v>1</v>
      </c>
      <c r="E729" s="1">
        <v>3450</v>
      </c>
    </row>
    <row r="730" spans="1:5" x14ac:dyDescent="0.4">
      <c r="A730">
        <v>2015</v>
      </c>
      <c r="B730" t="s">
        <v>169</v>
      </c>
      <c r="C730" t="s">
        <v>366</v>
      </c>
      <c r="D730">
        <v>2</v>
      </c>
      <c r="E730" s="1">
        <v>3500</v>
      </c>
    </row>
    <row r="731" spans="1:5" x14ac:dyDescent="0.4">
      <c r="A731">
        <v>2010</v>
      </c>
      <c r="B731" t="s">
        <v>846</v>
      </c>
      <c r="C731" t="s">
        <v>366</v>
      </c>
      <c r="D731">
        <v>4</v>
      </c>
      <c r="E731" s="1">
        <v>3500</v>
      </c>
    </row>
    <row r="732" spans="1:5" x14ac:dyDescent="0.4">
      <c r="A732">
        <v>2019</v>
      </c>
      <c r="B732" t="s">
        <v>489</v>
      </c>
      <c r="C732" t="s">
        <v>366</v>
      </c>
      <c r="D732">
        <v>1</v>
      </c>
      <c r="E732" s="1">
        <v>4300</v>
      </c>
    </row>
    <row r="733" spans="1:5" x14ac:dyDescent="0.4">
      <c r="A733">
        <v>2014</v>
      </c>
      <c r="B733" t="s">
        <v>388</v>
      </c>
      <c r="C733" t="s">
        <v>367</v>
      </c>
      <c r="D733">
        <v>3</v>
      </c>
      <c r="E733" s="1">
        <v>10300</v>
      </c>
    </row>
    <row r="734" spans="1:5" x14ac:dyDescent="0.4">
      <c r="A734">
        <v>2015</v>
      </c>
      <c r="B734" t="s">
        <v>89</v>
      </c>
      <c r="C734" t="s">
        <v>366</v>
      </c>
      <c r="D734">
        <v>1</v>
      </c>
      <c r="E734" s="1">
        <v>7800</v>
      </c>
    </row>
    <row r="735" spans="1:5" x14ac:dyDescent="0.4">
      <c r="A735">
        <v>2021</v>
      </c>
      <c r="B735" t="s">
        <v>462</v>
      </c>
      <c r="C735" t="s">
        <v>366</v>
      </c>
      <c r="D735">
        <v>6</v>
      </c>
      <c r="E735" s="1">
        <v>3200</v>
      </c>
    </row>
    <row r="736" spans="1:5" x14ac:dyDescent="0.4">
      <c r="A736">
        <v>2019</v>
      </c>
      <c r="B736" t="s">
        <v>768</v>
      </c>
      <c r="C736" t="s">
        <v>366</v>
      </c>
      <c r="D736">
        <v>1</v>
      </c>
      <c r="E736" s="1">
        <v>3500</v>
      </c>
    </row>
    <row r="737" spans="1:5" x14ac:dyDescent="0.4">
      <c r="A737">
        <v>2017</v>
      </c>
      <c r="B737" t="s">
        <v>135</v>
      </c>
      <c r="C737" t="s">
        <v>366</v>
      </c>
      <c r="D737">
        <v>6</v>
      </c>
      <c r="E737" s="1">
        <v>4000</v>
      </c>
    </row>
    <row r="738" spans="1:5" x14ac:dyDescent="0.4">
      <c r="A738">
        <v>2013</v>
      </c>
      <c r="B738" t="s">
        <v>519</v>
      </c>
      <c r="C738" t="s">
        <v>366</v>
      </c>
      <c r="D738">
        <v>8</v>
      </c>
      <c r="E738" s="1">
        <v>3500</v>
      </c>
    </row>
    <row r="739" spans="1:5" x14ac:dyDescent="0.4">
      <c r="A739">
        <v>2010</v>
      </c>
      <c r="B739" t="s">
        <v>66</v>
      </c>
      <c r="C739" t="s">
        <v>366</v>
      </c>
      <c r="D739">
        <v>1</v>
      </c>
      <c r="E739" s="1">
        <v>4350</v>
      </c>
    </row>
    <row r="740" spans="1:5" x14ac:dyDescent="0.4">
      <c r="A740">
        <v>2018</v>
      </c>
      <c r="B740" t="s">
        <v>171</v>
      </c>
      <c r="C740" t="s">
        <v>366</v>
      </c>
      <c r="D740">
        <v>6</v>
      </c>
      <c r="E740" s="1">
        <v>3200</v>
      </c>
    </row>
    <row r="741" spans="1:5" x14ac:dyDescent="0.4">
      <c r="A741">
        <v>2008</v>
      </c>
      <c r="B741" t="s">
        <v>167</v>
      </c>
      <c r="C741" t="s">
        <v>366</v>
      </c>
      <c r="D741">
        <v>3</v>
      </c>
      <c r="E741" s="1">
        <v>3000</v>
      </c>
    </row>
    <row r="742" spans="1:5" x14ac:dyDescent="0.4">
      <c r="A742">
        <v>2020</v>
      </c>
      <c r="B742" t="s">
        <v>613</v>
      </c>
      <c r="C742" t="s">
        <v>366</v>
      </c>
      <c r="D742">
        <v>1</v>
      </c>
      <c r="E742" s="1">
        <v>3100</v>
      </c>
    </row>
    <row r="743" spans="1:5" x14ac:dyDescent="0.4">
      <c r="A743">
        <v>2013</v>
      </c>
      <c r="B743" t="s">
        <v>172</v>
      </c>
      <c r="C743" t="s">
        <v>366</v>
      </c>
      <c r="D743">
        <v>6</v>
      </c>
      <c r="E743" s="1">
        <v>3100</v>
      </c>
    </row>
    <row r="744" spans="1:5" x14ac:dyDescent="0.4">
      <c r="A744">
        <v>2020</v>
      </c>
      <c r="B744" t="s">
        <v>610</v>
      </c>
      <c r="C744" t="s">
        <v>366</v>
      </c>
      <c r="D744">
        <v>3</v>
      </c>
      <c r="E744" s="1">
        <v>3500</v>
      </c>
    </row>
    <row r="745" spans="1:5" x14ac:dyDescent="0.4">
      <c r="A745">
        <v>2017</v>
      </c>
      <c r="B745" t="s">
        <v>609</v>
      </c>
      <c r="C745" t="s">
        <v>366</v>
      </c>
      <c r="D745">
        <v>12</v>
      </c>
      <c r="E745" s="1">
        <f>3300</f>
        <v>3300</v>
      </c>
    </row>
    <row r="746" spans="1:5" x14ac:dyDescent="0.4">
      <c r="A746">
        <v>2016</v>
      </c>
      <c r="B746" t="s">
        <v>611</v>
      </c>
      <c r="C746" t="s">
        <v>366</v>
      </c>
      <c r="D746">
        <v>6</v>
      </c>
      <c r="E746" s="1">
        <v>3600</v>
      </c>
    </row>
    <row r="747" spans="1:5" x14ac:dyDescent="0.4">
      <c r="A747">
        <v>2015</v>
      </c>
      <c r="B747" t="s">
        <v>612</v>
      </c>
      <c r="C747" t="s">
        <v>366</v>
      </c>
      <c r="D747">
        <v>1</v>
      </c>
      <c r="E747" s="1">
        <v>3400</v>
      </c>
    </row>
    <row r="748" spans="1:5" x14ac:dyDescent="0.4">
      <c r="A748">
        <v>2022</v>
      </c>
      <c r="B748" t="s">
        <v>684</v>
      </c>
      <c r="C748" t="s">
        <v>366</v>
      </c>
      <c r="D748">
        <v>1</v>
      </c>
      <c r="E748" s="1">
        <v>2650</v>
      </c>
    </row>
    <row r="749" spans="1:5" x14ac:dyDescent="0.4">
      <c r="A749">
        <v>2019</v>
      </c>
      <c r="B749" t="s">
        <v>608</v>
      </c>
      <c r="C749" t="s">
        <v>366</v>
      </c>
      <c r="D749">
        <v>1</v>
      </c>
      <c r="E749" s="1">
        <v>2800</v>
      </c>
    </row>
    <row r="750" spans="1:5" x14ac:dyDescent="0.4">
      <c r="A750">
        <v>2018</v>
      </c>
      <c r="B750" t="s">
        <v>330</v>
      </c>
      <c r="C750" t="s">
        <v>366</v>
      </c>
      <c r="D750">
        <v>1</v>
      </c>
      <c r="E750" s="1">
        <v>2700</v>
      </c>
    </row>
    <row r="751" spans="1:5" x14ac:dyDescent="0.4">
      <c r="A751">
        <v>2017</v>
      </c>
      <c r="B751" s="12" t="s">
        <v>490</v>
      </c>
      <c r="C751" t="s">
        <v>366</v>
      </c>
      <c r="D751">
        <v>1</v>
      </c>
      <c r="E751" s="1">
        <v>2900</v>
      </c>
    </row>
    <row r="752" spans="1:5" x14ac:dyDescent="0.4">
      <c r="A752">
        <v>2015</v>
      </c>
      <c r="B752" s="12" t="s">
        <v>491</v>
      </c>
      <c r="C752" t="s">
        <v>366</v>
      </c>
      <c r="D752">
        <v>1</v>
      </c>
      <c r="E752" s="1">
        <v>2700</v>
      </c>
    </row>
    <row r="753" spans="1:5" x14ac:dyDescent="0.4">
      <c r="A753">
        <v>2002</v>
      </c>
      <c r="B753" s="12" t="s">
        <v>994</v>
      </c>
      <c r="C753" t="s">
        <v>366</v>
      </c>
      <c r="D753">
        <v>2</v>
      </c>
      <c r="E753" s="1">
        <v>2200</v>
      </c>
    </row>
    <row r="754" spans="1:5" x14ac:dyDescent="0.4">
      <c r="A754">
        <v>2020</v>
      </c>
      <c r="B754" t="s">
        <v>794</v>
      </c>
      <c r="C754" t="s">
        <v>366</v>
      </c>
      <c r="D754">
        <v>2</v>
      </c>
      <c r="E754" s="1">
        <v>3000</v>
      </c>
    </row>
    <row r="755" spans="1:5" x14ac:dyDescent="0.4">
      <c r="A755">
        <v>2020</v>
      </c>
      <c r="B755" t="s">
        <v>395</v>
      </c>
      <c r="C755" t="s">
        <v>366</v>
      </c>
      <c r="D755">
        <v>6</v>
      </c>
      <c r="E755" s="1">
        <v>2600</v>
      </c>
    </row>
    <row r="756" spans="1:5" x14ac:dyDescent="0.4">
      <c r="A756">
        <v>2019</v>
      </c>
      <c r="B756" t="s">
        <v>426</v>
      </c>
      <c r="C756" t="s">
        <v>366</v>
      </c>
      <c r="D756">
        <v>3</v>
      </c>
      <c r="E756" s="1">
        <v>2650</v>
      </c>
    </row>
    <row r="757" spans="1:5" x14ac:dyDescent="0.4">
      <c r="A757">
        <v>2017</v>
      </c>
      <c r="B757" t="s">
        <v>433</v>
      </c>
      <c r="C757" t="s">
        <v>366</v>
      </c>
      <c r="D757">
        <v>12</v>
      </c>
      <c r="E757" s="1">
        <f>2800</f>
        <v>2800</v>
      </c>
    </row>
    <row r="758" spans="1:5" x14ac:dyDescent="0.4">
      <c r="A758">
        <v>2016</v>
      </c>
      <c r="B758" t="s">
        <v>444</v>
      </c>
      <c r="C758" t="s">
        <v>366</v>
      </c>
      <c r="D758">
        <v>1</v>
      </c>
      <c r="E758" s="1">
        <v>2700</v>
      </c>
    </row>
    <row r="759" spans="1:5" x14ac:dyDescent="0.4">
      <c r="A759">
        <v>2015</v>
      </c>
      <c r="B759" t="s">
        <v>700</v>
      </c>
      <c r="C759" t="s">
        <v>366</v>
      </c>
      <c r="D759">
        <v>1</v>
      </c>
      <c r="E759" s="1">
        <v>2800</v>
      </c>
    </row>
    <row r="760" spans="1:5" x14ac:dyDescent="0.4">
      <c r="A760">
        <v>2013</v>
      </c>
      <c r="B760" t="s">
        <v>518</v>
      </c>
      <c r="C760" t="s">
        <v>366</v>
      </c>
      <c r="D760">
        <v>6</v>
      </c>
      <c r="E760" s="1">
        <v>2550</v>
      </c>
    </row>
    <row r="761" spans="1:5" x14ac:dyDescent="0.4">
      <c r="A761">
        <v>2018</v>
      </c>
      <c r="B761" t="s">
        <v>164</v>
      </c>
      <c r="C761" t="s">
        <v>366</v>
      </c>
      <c r="D761">
        <v>7</v>
      </c>
      <c r="E761" s="1">
        <v>2700</v>
      </c>
    </row>
    <row r="762" spans="1:5" x14ac:dyDescent="0.4">
      <c r="A762">
        <v>2015</v>
      </c>
      <c r="B762" t="s">
        <v>166</v>
      </c>
      <c r="C762" t="s">
        <v>366</v>
      </c>
      <c r="D762">
        <v>2</v>
      </c>
      <c r="E762" s="1">
        <v>2600</v>
      </c>
    </row>
    <row r="763" spans="1:5" x14ac:dyDescent="0.4">
      <c r="A763">
        <v>2014</v>
      </c>
      <c r="B763" t="s">
        <v>165</v>
      </c>
      <c r="C763" t="s">
        <v>366</v>
      </c>
      <c r="D763">
        <v>12</v>
      </c>
      <c r="E763" s="1">
        <v>2800</v>
      </c>
    </row>
    <row r="764" spans="1:5" x14ac:dyDescent="0.4">
      <c r="A764">
        <v>2020</v>
      </c>
      <c r="B764" t="s">
        <v>849</v>
      </c>
      <c r="C764" t="s">
        <v>366</v>
      </c>
      <c r="D764">
        <v>1</v>
      </c>
      <c r="E764" s="1">
        <v>2400</v>
      </c>
    </row>
    <row r="765" spans="1:5" x14ac:dyDescent="0.4">
      <c r="A765">
        <v>2017</v>
      </c>
      <c r="B765" t="s">
        <v>850</v>
      </c>
      <c r="C765" t="s">
        <v>366</v>
      </c>
      <c r="D765">
        <v>1</v>
      </c>
      <c r="E765" s="1">
        <v>2500</v>
      </c>
    </row>
    <row r="766" spans="1:5" ht="34" x14ac:dyDescent="0.4">
      <c r="A766">
        <v>2022</v>
      </c>
      <c r="B766" s="12" t="s">
        <v>851</v>
      </c>
      <c r="C766" t="s">
        <v>366</v>
      </c>
      <c r="D766">
        <v>3</v>
      </c>
      <c r="E766" s="1">
        <v>1200</v>
      </c>
    </row>
    <row r="767" spans="1:5" x14ac:dyDescent="0.4">
      <c r="A767">
        <v>2022</v>
      </c>
      <c r="B767" t="s">
        <v>419</v>
      </c>
      <c r="C767" t="s">
        <v>366</v>
      </c>
      <c r="D767">
        <v>6</v>
      </c>
      <c r="E767" s="1">
        <f>3300</f>
        <v>3300</v>
      </c>
    </row>
    <row r="768" spans="1:5" x14ac:dyDescent="0.4">
      <c r="A768">
        <v>2020</v>
      </c>
      <c r="B768" t="s">
        <v>564</v>
      </c>
      <c r="C768" t="s">
        <v>366</v>
      </c>
      <c r="D768">
        <v>1</v>
      </c>
      <c r="E768" s="1">
        <v>3080</v>
      </c>
    </row>
    <row r="769" spans="1:5" x14ac:dyDescent="0.4">
      <c r="A769">
        <v>2022</v>
      </c>
      <c r="B769" t="s">
        <v>420</v>
      </c>
      <c r="C769" t="s">
        <v>366</v>
      </c>
      <c r="D769">
        <v>4</v>
      </c>
      <c r="E769" s="1">
        <v>2800</v>
      </c>
    </row>
    <row r="770" spans="1:5" x14ac:dyDescent="0.4">
      <c r="A770">
        <v>2022</v>
      </c>
      <c r="B770" s="4" t="s">
        <v>838</v>
      </c>
      <c r="C770" t="s">
        <v>366</v>
      </c>
      <c r="D770">
        <v>11</v>
      </c>
      <c r="E770" s="1">
        <v>1900</v>
      </c>
    </row>
    <row r="771" spans="1:5" x14ac:dyDescent="0.4">
      <c r="A771">
        <v>2022</v>
      </c>
      <c r="B771" s="4" t="s">
        <v>838</v>
      </c>
      <c r="C771" t="s">
        <v>366</v>
      </c>
      <c r="D771">
        <v>1</v>
      </c>
      <c r="E771" s="1">
        <v>1800</v>
      </c>
    </row>
    <row r="772" spans="1:5" x14ac:dyDescent="0.4">
      <c r="A772">
        <v>2015</v>
      </c>
      <c r="B772" s="4" t="s">
        <v>839</v>
      </c>
      <c r="C772" t="s">
        <v>366</v>
      </c>
      <c r="D772">
        <v>8</v>
      </c>
      <c r="E772" s="1">
        <v>1930</v>
      </c>
    </row>
    <row r="773" spans="1:5" x14ac:dyDescent="0.4">
      <c r="A773">
        <v>2022</v>
      </c>
      <c r="B773" s="12" t="s">
        <v>682</v>
      </c>
      <c r="C773" t="s">
        <v>366</v>
      </c>
      <c r="D773">
        <v>3</v>
      </c>
      <c r="E773" s="1">
        <v>1900</v>
      </c>
    </row>
    <row r="774" spans="1:5" x14ac:dyDescent="0.4">
      <c r="A774">
        <v>2016</v>
      </c>
      <c r="B774" s="12" t="s">
        <v>493</v>
      </c>
      <c r="C774" t="s">
        <v>366</v>
      </c>
      <c r="D774">
        <v>3</v>
      </c>
      <c r="E774" s="1">
        <v>2000</v>
      </c>
    </row>
    <row r="775" spans="1:5" x14ac:dyDescent="0.4">
      <c r="A775">
        <v>2015</v>
      </c>
      <c r="B775" s="12" t="s">
        <v>492</v>
      </c>
      <c r="C775" t="s">
        <v>366</v>
      </c>
      <c r="D775">
        <v>2</v>
      </c>
      <c r="E775" s="1">
        <v>2200</v>
      </c>
    </row>
    <row r="776" spans="1:5" x14ac:dyDescent="0.4">
      <c r="A776">
        <v>2020</v>
      </c>
      <c r="B776" t="s">
        <v>795</v>
      </c>
      <c r="C776" t="s">
        <v>366</v>
      </c>
      <c r="D776">
        <v>2</v>
      </c>
      <c r="E776" s="1">
        <v>2300</v>
      </c>
    </row>
    <row r="777" spans="1:5" x14ac:dyDescent="0.4">
      <c r="A777">
        <v>2002</v>
      </c>
      <c r="B777" t="s">
        <v>993</v>
      </c>
      <c r="C777" t="s">
        <v>366</v>
      </c>
      <c r="D777">
        <v>2</v>
      </c>
      <c r="E777" s="1">
        <v>2150</v>
      </c>
    </row>
    <row r="778" spans="1:5" x14ac:dyDescent="0.4">
      <c r="A778">
        <v>2018</v>
      </c>
      <c r="B778" t="s">
        <v>162</v>
      </c>
      <c r="C778" t="s">
        <v>366</v>
      </c>
      <c r="D778">
        <v>10</v>
      </c>
      <c r="E778" s="1">
        <v>2750</v>
      </c>
    </row>
    <row r="779" spans="1:5" x14ac:dyDescent="0.4">
      <c r="A779">
        <v>2022</v>
      </c>
      <c r="B779" t="s">
        <v>840</v>
      </c>
      <c r="C779" t="s">
        <v>366</v>
      </c>
      <c r="D779">
        <v>12</v>
      </c>
      <c r="E779" s="1">
        <v>1900</v>
      </c>
    </row>
    <row r="780" spans="1:5" x14ac:dyDescent="0.4">
      <c r="A780">
        <v>2022</v>
      </c>
      <c r="B780" t="s">
        <v>840</v>
      </c>
      <c r="C780" t="s">
        <v>366</v>
      </c>
      <c r="D780">
        <v>6</v>
      </c>
      <c r="E780" s="1">
        <v>1800</v>
      </c>
    </row>
    <row r="781" spans="1:5" x14ac:dyDescent="0.4">
      <c r="A781">
        <v>2020</v>
      </c>
      <c r="B781" t="s">
        <v>796</v>
      </c>
      <c r="C781" t="s">
        <v>366</v>
      </c>
      <c r="D781">
        <v>14</v>
      </c>
      <c r="E781" s="1">
        <v>2000</v>
      </c>
    </row>
    <row r="782" spans="1:5" x14ac:dyDescent="0.4">
      <c r="A782">
        <v>2020</v>
      </c>
      <c r="B782" t="s">
        <v>424</v>
      </c>
      <c r="C782" t="s">
        <v>366</v>
      </c>
      <c r="D782">
        <v>6</v>
      </c>
      <c r="E782" s="1">
        <v>2800</v>
      </c>
    </row>
    <row r="783" spans="1:5" x14ac:dyDescent="0.4">
      <c r="A783">
        <v>2022</v>
      </c>
      <c r="B783" t="s">
        <v>683</v>
      </c>
      <c r="C783" t="s">
        <v>366</v>
      </c>
      <c r="D783">
        <v>1</v>
      </c>
      <c r="E783" s="1">
        <v>1500</v>
      </c>
    </row>
    <row r="784" spans="1:5" x14ac:dyDescent="0.4">
      <c r="A784">
        <v>2019</v>
      </c>
      <c r="B784" t="s">
        <v>487</v>
      </c>
      <c r="C784" t="s">
        <v>366</v>
      </c>
      <c r="D784">
        <v>2</v>
      </c>
      <c r="E784" s="1">
        <v>1650</v>
      </c>
    </row>
    <row r="785" spans="1:5" x14ac:dyDescent="0.4">
      <c r="A785">
        <v>2015</v>
      </c>
      <c r="B785" t="s">
        <v>488</v>
      </c>
      <c r="C785" t="s">
        <v>366</v>
      </c>
      <c r="D785">
        <v>2</v>
      </c>
      <c r="E785" s="1">
        <v>1700</v>
      </c>
    </row>
    <row r="786" spans="1:5" x14ac:dyDescent="0.4">
      <c r="A786">
        <v>2018</v>
      </c>
      <c r="B786" t="s">
        <v>136</v>
      </c>
      <c r="C786" t="s">
        <v>366</v>
      </c>
      <c r="D786">
        <v>3</v>
      </c>
      <c r="E786" s="1">
        <v>2000</v>
      </c>
    </row>
    <row r="787" spans="1:5" x14ac:dyDescent="0.4">
      <c r="A787">
        <v>2020</v>
      </c>
      <c r="B787" t="s">
        <v>425</v>
      </c>
      <c r="C787" t="s">
        <v>369</v>
      </c>
      <c r="D787">
        <v>16</v>
      </c>
      <c r="E787" s="1">
        <v>880</v>
      </c>
    </row>
    <row r="788" spans="1:5" x14ac:dyDescent="0.4">
      <c r="A788">
        <v>2017</v>
      </c>
      <c r="B788" t="s">
        <v>301</v>
      </c>
      <c r="C788" t="s">
        <v>366</v>
      </c>
      <c r="D788">
        <v>11</v>
      </c>
      <c r="E788" s="1">
        <v>1400</v>
      </c>
    </row>
    <row r="789" spans="1:5" x14ac:dyDescent="0.4">
      <c r="A789">
        <v>2018</v>
      </c>
      <c r="B789" t="s">
        <v>163</v>
      </c>
      <c r="C789" t="s">
        <v>366</v>
      </c>
      <c r="D789">
        <v>1</v>
      </c>
      <c r="E789" s="1">
        <v>4600</v>
      </c>
    </row>
    <row r="790" spans="1:5" x14ac:dyDescent="0.4">
      <c r="A790">
        <v>2019</v>
      </c>
      <c r="B790" t="s">
        <v>852</v>
      </c>
      <c r="C790" t="s">
        <v>366</v>
      </c>
      <c r="D790">
        <v>3</v>
      </c>
      <c r="E790" s="1">
        <v>1750</v>
      </c>
    </row>
    <row r="791" spans="1:5" x14ac:dyDescent="0.4">
      <c r="A791">
        <v>2017</v>
      </c>
      <c r="B791" t="s">
        <v>853</v>
      </c>
      <c r="C791" t="s">
        <v>366</v>
      </c>
      <c r="D791">
        <v>3</v>
      </c>
      <c r="E791" s="1">
        <v>1800</v>
      </c>
    </row>
    <row r="792" spans="1:5" x14ac:dyDescent="0.4">
      <c r="A792" t="s">
        <v>370</v>
      </c>
    </row>
    <row r="793" spans="1:5" x14ac:dyDescent="0.4">
      <c r="B793" s="6" t="s">
        <v>17</v>
      </c>
      <c r="C793" s="6"/>
    </row>
    <row r="794" spans="1:5" x14ac:dyDescent="0.4">
      <c r="A794">
        <v>2019</v>
      </c>
      <c r="B794" t="s">
        <v>390</v>
      </c>
      <c r="C794" t="s">
        <v>366</v>
      </c>
      <c r="D794">
        <v>5</v>
      </c>
      <c r="E794" s="1">
        <v>1550</v>
      </c>
    </row>
    <row r="795" spans="1:5" x14ac:dyDescent="0.4">
      <c r="A795">
        <v>2016</v>
      </c>
      <c r="B795" t="s">
        <v>259</v>
      </c>
      <c r="C795" t="s">
        <v>366</v>
      </c>
      <c r="D795">
        <v>11</v>
      </c>
      <c r="E795" s="1">
        <v>1000</v>
      </c>
    </row>
    <row r="796" spans="1:5" x14ac:dyDescent="0.4">
      <c r="A796">
        <v>2018</v>
      </c>
      <c r="B796" t="s">
        <v>161</v>
      </c>
      <c r="C796" t="s">
        <v>366</v>
      </c>
      <c r="D796">
        <v>5</v>
      </c>
      <c r="E796" s="1">
        <v>1450</v>
      </c>
    </row>
    <row r="797" spans="1:5" x14ac:dyDescent="0.4">
      <c r="A797">
        <v>2018</v>
      </c>
      <c r="B797" t="s">
        <v>260</v>
      </c>
      <c r="C797" t="s">
        <v>366</v>
      </c>
      <c r="D797">
        <v>12</v>
      </c>
      <c r="E797" s="1">
        <v>800</v>
      </c>
    </row>
    <row r="798" spans="1:5" x14ac:dyDescent="0.4">
      <c r="A798">
        <v>2018</v>
      </c>
      <c r="B798" t="s">
        <v>261</v>
      </c>
      <c r="C798" t="s">
        <v>366</v>
      </c>
      <c r="D798">
        <v>1</v>
      </c>
      <c r="E798" s="1">
        <v>3600</v>
      </c>
    </row>
    <row r="799" spans="1:5" x14ac:dyDescent="0.4">
      <c r="A799">
        <v>2018</v>
      </c>
      <c r="B799" t="s">
        <v>389</v>
      </c>
      <c r="C799" t="s">
        <v>367</v>
      </c>
      <c r="D799">
        <v>2</v>
      </c>
      <c r="E799" s="1">
        <v>3100</v>
      </c>
    </row>
    <row r="800" spans="1:5" x14ac:dyDescent="0.4">
      <c r="A800">
        <v>2016</v>
      </c>
      <c r="B800" s="12" t="s">
        <v>913</v>
      </c>
      <c r="C800" t="s">
        <v>366</v>
      </c>
      <c r="D800">
        <v>2</v>
      </c>
      <c r="E800" s="1">
        <v>800</v>
      </c>
    </row>
    <row r="801" spans="1:6" x14ac:dyDescent="0.4">
      <c r="A801" t="s">
        <v>370</v>
      </c>
    </row>
    <row r="802" spans="1:6" x14ac:dyDescent="0.4">
      <c r="B802" s="6" t="s">
        <v>18</v>
      </c>
      <c r="C802" s="6"/>
    </row>
    <row r="803" spans="1:6" x14ac:dyDescent="0.4">
      <c r="A803">
        <v>2016</v>
      </c>
      <c r="B803" t="s">
        <v>996</v>
      </c>
      <c r="C803" t="s">
        <v>366</v>
      </c>
      <c r="D803">
        <v>1</v>
      </c>
      <c r="E803" s="1">
        <v>12500</v>
      </c>
    </row>
    <row r="804" spans="1:6" x14ac:dyDescent="0.4">
      <c r="A804">
        <v>2015</v>
      </c>
      <c r="B804" t="s">
        <v>262</v>
      </c>
      <c r="C804" t="s">
        <v>366</v>
      </c>
      <c r="D804">
        <v>1</v>
      </c>
      <c r="E804" s="1">
        <v>14600</v>
      </c>
    </row>
    <row r="805" spans="1:6" x14ac:dyDescent="0.4">
      <c r="A805">
        <v>1998</v>
      </c>
      <c r="B805" t="s">
        <v>263</v>
      </c>
      <c r="C805" t="s">
        <v>366</v>
      </c>
      <c r="D805">
        <v>2</v>
      </c>
      <c r="E805" s="1">
        <v>15000</v>
      </c>
    </row>
    <row r="806" spans="1:6" x14ac:dyDescent="0.4">
      <c r="A806">
        <v>2016</v>
      </c>
      <c r="B806" s="8" t="s">
        <v>937</v>
      </c>
      <c r="C806" t="s">
        <v>366</v>
      </c>
      <c r="D806">
        <v>1</v>
      </c>
      <c r="E806" s="1">
        <v>6000</v>
      </c>
    </row>
    <row r="807" spans="1:6" x14ac:dyDescent="0.4">
      <c r="A807">
        <v>2010</v>
      </c>
      <c r="B807" s="8" t="s">
        <v>983</v>
      </c>
      <c r="C807" t="s">
        <v>366</v>
      </c>
      <c r="D807">
        <v>1</v>
      </c>
      <c r="E807" s="1">
        <v>6300</v>
      </c>
    </row>
    <row r="808" spans="1:6" x14ac:dyDescent="0.4">
      <c r="A808">
        <v>2009</v>
      </c>
      <c r="B808" s="8" t="s">
        <v>936</v>
      </c>
      <c r="C808" t="s">
        <v>366</v>
      </c>
      <c r="D808">
        <v>1</v>
      </c>
      <c r="E808" s="1">
        <v>5600</v>
      </c>
    </row>
    <row r="809" spans="1:6" x14ac:dyDescent="0.4">
      <c r="A809">
        <v>2022</v>
      </c>
      <c r="B809" s="12" t="s">
        <v>693</v>
      </c>
      <c r="C809" t="s">
        <v>366</v>
      </c>
      <c r="D809">
        <v>3</v>
      </c>
      <c r="E809" s="1">
        <v>6500</v>
      </c>
      <c r="F809" s="15">
        <f>E809*0.97</f>
        <v>6305</v>
      </c>
    </row>
    <row r="810" spans="1:6" x14ac:dyDescent="0.4">
      <c r="A810">
        <v>2021</v>
      </c>
      <c r="B810" t="s">
        <v>394</v>
      </c>
      <c r="C810" t="s">
        <v>366</v>
      </c>
      <c r="D810">
        <v>1</v>
      </c>
      <c r="E810" s="1">
        <v>2300</v>
      </c>
    </row>
    <row r="811" spans="1:6" x14ac:dyDescent="0.4">
      <c r="A811">
        <v>2004</v>
      </c>
      <c r="B811" s="12" t="s">
        <v>914</v>
      </c>
      <c r="C811" t="s">
        <v>366</v>
      </c>
      <c r="D811">
        <v>3</v>
      </c>
      <c r="E811" s="1">
        <v>3100</v>
      </c>
    </row>
    <row r="812" spans="1:6" x14ac:dyDescent="0.4">
      <c r="A812">
        <v>2018</v>
      </c>
      <c r="B812" t="s">
        <v>526</v>
      </c>
      <c r="C812" t="s">
        <v>366</v>
      </c>
      <c r="D812">
        <v>3</v>
      </c>
      <c r="E812" s="1">
        <v>2600</v>
      </c>
    </row>
    <row r="813" spans="1:6" x14ac:dyDescent="0.4">
      <c r="A813">
        <v>2017</v>
      </c>
      <c r="B813" t="s">
        <v>525</v>
      </c>
      <c r="C813" t="s">
        <v>366</v>
      </c>
      <c r="D813">
        <v>2</v>
      </c>
      <c r="E813" s="1">
        <v>2800</v>
      </c>
    </row>
    <row r="814" spans="1:6" x14ac:dyDescent="0.4">
      <c r="A814">
        <v>2017</v>
      </c>
      <c r="B814" t="s">
        <v>775</v>
      </c>
      <c r="C814" t="s">
        <v>366</v>
      </c>
      <c r="D814">
        <v>1</v>
      </c>
      <c r="E814" s="1">
        <v>2500</v>
      </c>
    </row>
    <row r="815" spans="1:6" x14ac:dyDescent="0.4">
      <c r="A815">
        <v>2017</v>
      </c>
      <c r="B815" t="s">
        <v>808</v>
      </c>
      <c r="C815" t="s">
        <v>366</v>
      </c>
      <c r="D815">
        <v>1</v>
      </c>
      <c r="E815" s="1">
        <v>1800</v>
      </c>
    </row>
    <row r="816" spans="1:6" x14ac:dyDescent="0.4">
      <c r="A816">
        <v>1990</v>
      </c>
      <c r="B816" s="12" t="s">
        <v>494</v>
      </c>
      <c r="C816" t="s">
        <v>366</v>
      </c>
      <c r="D816">
        <v>1</v>
      </c>
      <c r="E816" s="1">
        <v>2650</v>
      </c>
    </row>
    <row r="817" spans="1:6" x14ac:dyDescent="0.4">
      <c r="A817">
        <v>2020</v>
      </c>
      <c r="B817" t="s">
        <v>479</v>
      </c>
      <c r="C817" t="s">
        <v>366</v>
      </c>
      <c r="D817">
        <v>2</v>
      </c>
      <c r="E817" s="1">
        <v>4150</v>
      </c>
    </row>
    <row r="818" spans="1:6" x14ac:dyDescent="0.4">
      <c r="A818">
        <v>2016</v>
      </c>
      <c r="B818" t="s">
        <v>441</v>
      </c>
      <c r="C818" t="s">
        <v>366</v>
      </c>
      <c r="D818">
        <v>1</v>
      </c>
      <c r="E818" s="1">
        <v>4700</v>
      </c>
    </row>
    <row r="819" spans="1:6" x14ac:dyDescent="0.4">
      <c r="A819">
        <v>2013</v>
      </c>
      <c r="B819" t="s">
        <v>522</v>
      </c>
      <c r="C819" t="s">
        <v>366</v>
      </c>
      <c r="D819">
        <v>2</v>
      </c>
      <c r="E819" s="1">
        <v>3800</v>
      </c>
    </row>
    <row r="820" spans="1:6" x14ac:dyDescent="0.4">
      <c r="A820">
        <v>2019</v>
      </c>
      <c r="B820" t="s">
        <v>423</v>
      </c>
      <c r="C820" t="s">
        <v>366</v>
      </c>
      <c r="D820">
        <v>2</v>
      </c>
      <c r="E820" s="1">
        <v>4300</v>
      </c>
    </row>
    <row r="821" spans="1:6" x14ac:dyDescent="0.4">
      <c r="A821">
        <v>2014</v>
      </c>
      <c r="B821" t="s">
        <v>264</v>
      </c>
      <c r="C821" t="s">
        <v>366</v>
      </c>
      <c r="D821">
        <v>2</v>
      </c>
      <c r="E821" s="1">
        <v>2400</v>
      </c>
    </row>
    <row r="822" spans="1:6" x14ac:dyDescent="0.4">
      <c r="A822">
        <v>2005</v>
      </c>
      <c r="B822" s="3" t="s">
        <v>112</v>
      </c>
      <c r="C822" t="s">
        <v>366</v>
      </c>
      <c r="D822">
        <v>1</v>
      </c>
      <c r="E822" s="1">
        <v>62800</v>
      </c>
    </row>
    <row r="823" spans="1:6" x14ac:dyDescent="0.4">
      <c r="A823">
        <v>2004</v>
      </c>
      <c r="B823" s="12" t="s">
        <v>915</v>
      </c>
      <c r="C823" t="s">
        <v>366</v>
      </c>
      <c r="D823">
        <v>1</v>
      </c>
      <c r="E823" s="1">
        <v>1900</v>
      </c>
    </row>
    <row r="824" spans="1:6" x14ac:dyDescent="0.4">
      <c r="A824">
        <v>2017</v>
      </c>
      <c r="B824" s="4" t="s">
        <v>265</v>
      </c>
      <c r="C824" t="s">
        <v>366</v>
      </c>
      <c r="D824">
        <v>2</v>
      </c>
      <c r="E824" s="1">
        <v>5300</v>
      </c>
    </row>
    <row r="825" spans="1:6" x14ac:dyDescent="0.4">
      <c r="A825">
        <v>2019</v>
      </c>
      <c r="B825" s="4" t="s">
        <v>801</v>
      </c>
      <c r="C825" t="s">
        <v>366</v>
      </c>
      <c r="D825">
        <v>1</v>
      </c>
      <c r="E825" s="1">
        <v>3400</v>
      </c>
    </row>
    <row r="826" spans="1:6" x14ac:dyDescent="0.4">
      <c r="A826">
        <v>2020</v>
      </c>
      <c r="B826" s="4" t="s">
        <v>266</v>
      </c>
      <c r="C826" t="s">
        <v>366</v>
      </c>
      <c r="D826">
        <v>7</v>
      </c>
      <c r="E826" s="1">
        <v>1700</v>
      </c>
    </row>
    <row r="827" spans="1:6" x14ac:dyDescent="0.4">
      <c r="A827">
        <v>2022</v>
      </c>
      <c r="B827" s="4" t="s">
        <v>596</v>
      </c>
      <c r="C827" t="s">
        <v>366</v>
      </c>
      <c r="D827">
        <v>12</v>
      </c>
      <c r="E827" s="1">
        <v>1300</v>
      </c>
    </row>
    <row r="828" spans="1:6" x14ac:dyDescent="0.4">
      <c r="A828">
        <v>2022</v>
      </c>
      <c r="B828" t="s">
        <v>781</v>
      </c>
      <c r="C828" t="s">
        <v>366</v>
      </c>
      <c r="D828">
        <v>12</v>
      </c>
      <c r="E828" s="1">
        <v>1700</v>
      </c>
    </row>
    <row r="829" spans="1:6" x14ac:dyDescent="0.4">
      <c r="A829">
        <v>2016</v>
      </c>
      <c r="B829" s="4" t="s">
        <v>356</v>
      </c>
      <c r="C829" t="s">
        <v>366</v>
      </c>
      <c r="D829">
        <v>5</v>
      </c>
      <c r="E829" s="1">
        <v>1600</v>
      </c>
    </row>
    <row r="830" spans="1:6" x14ac:dyDescent="0.4">
      <c r="A830">
        <v>2017</v>
      </c>
      <c r="B830" s="4" t="s">
        <v>803</v>
      </c>
      <c r="C830" t="s">
        <v>366</v>
      </c>
      <c r="D830">
        <v>4</v>
      </c>
      <c r="E830" s="1">
        <v>3800</v>
      </c>
      <c r="F830" s="15">
        <f>E830*0.97</f>
        <v>3686</v>
      </c>
    </row>
    <row r="831" spans="1:6" x14ac:dyDescent="0.4">
      <c r="A831">
        <v>2006</v>
      </c>
      <c r="B831" t="s">
        <v>466</v>
      </c>
      <c r="C831" t="s">
        <v>366</v>
      </c>
      <c r="D831">
        <v>1</v>
      </c>
      <c r="E831" s="1">
        <v>4000</v>
      </c>
      <c r="F831" s="15">
        <f>E831*0.97</f>
        <v>3880</v>
      </c>
    </row>
    <row r="832" spans="1:6" x14ac:dyDescent="0.4">
      <c r="A832">
        <v>2002</v>
      </c>
      <c r="B832" t="s">
        <v>467</v>
      </c>
      <c r="C832" t="s">
        <v>366</v>
      </c>
      <c r="D832">
        <v>1</v>
      </c>
      <c r="E832" s="1">
        <v>4500</v>
      </c>
      <c r="F832" s="15">
        <f>E832*0.97</f>
        <v>4365</v>
      </c>
    </row>
    <row r="833" spans="1:6" x14ac:dyDescent="0.4">
      <c r="A833">
        <v>2000</v>
      </c>
      <c r="B833" t="s">
        <v>474</v>
      </c>
      <c r="C833" t="s">
        <v>366</v>
      </c>
      <c r="D833">
        <v>1</v>
      </c>
      <c r="E833" s="1">
        <v>4100</v>
      </c>
      <c r="F833" s="15">
        <f>E833*0.97</f>
        <v>3977</v>
      </c>
    </row>
    <row r="834" spans="1:6" x14ac:dyDescent="0.4">
      <c r="A834">
        <v>2017</v>
      </c>
      <c r="B834" t="s">
        <v>854</v>
      </c>
      <c r="C834" t="s">
        <v>366</v>
      </c>
      <c r="D834">
        <v>1</v>
      </c>
      <c r="E834" s="1">
        <v>3700</v>
      </c>
    </row>
    <row r="835" spans="1:6" x14ac:dyDescent="0.4">
      <c r="A835">
        <v>2020</v>
      </c>
      <c r="B835" s="4" t="s">
        <v>267</v>
      </c>
      <c r="C835" t="s">
        <v>366</v>
      </c>
      <c r="D835">
        <v>7</v>
      </c>
      <c r="E835" s="1">
        <v>1800</v>
      </c>
    </row>
    <row r="836" spans="1:6" x14ac:dyDescent="0.4">
      <c r="A836">
        <v>2017</v>
      </c>
      <c r="B836" s="4" t="s">
        <v>486</v>
      </c>
      <c r="C836" t="s">
        <v>366</v>
      </c>
      <c r="D836">
        <v>1</v>
      </c>
      <c r="E836" s="1">
        <v>2000</v>
      </c>
    </row>
    <row r="837" spans="1:6" x14ac:dyDescent="0.4">
      <c r="A837">
        <v>2016</v>
      </c>
      <c r="B837" s="4" t="s">
        <v>160</v>
      </c>
      <c r="C837" t="s">
        <v>366</v>
      </c>
      <c r="D837">
        <v>5</v>
      </c>
      <c r="E837" s="1">
        <v>1500</v>
      </c>
    </row>
    <row r="838" spans="1:6" x14ac:dyDescent="0.4">
      <c r="A838">
        <v>2022</v>
      </c>
      <c r="B838" s="4" t="s">
        <v>595</v>
      </c>
      <c r="C838" t="s">
        <v>366</v>
      </c>
      <c r="D838">
        <v>6</v>
      </c>
      <c r="E838" s="1">
        <v>1680</v>
      </c>
    </row>
    <row r="839" spans="1:6" x14ac:dyDescent="0.4">
      <c r="A839">
        <v>2020</v>
      </c>
      <c r="B839" s="4" t="s">
        <v>304</v>
      </c>
      <c r="C839" t="s">
        <v>366</v>
      </c>
      <c r="D839">
        <v>1</v>
      </c>
      <c r="E839" s="1">
        <v>1700</v>
      </c>
    </row>
    <row r="840" spans="1:6" x14ac:dyDescent="0.4">
      <c r="A840">
        <v>2019</v>
      </c>
      <c r="B840" s="4" t="s">
        <v>902</v>
      </c>
      <c r="C840" t="s">
        <v>366</v>
      </c>
      <c r="D840">
        <v>3</v>
      </c>
      <c r="E840" s="1">
        <v>1650</v>
      </c>
    </row>
    <row r="841" spans="1:6" x14ac:dyDescent="0.4">
      <c r="A841">
        <v>2019</v>
      </c>
      <c r="B841" s="4" t="s">
        <v>157</v>
      </c>
      <c r="C841" t="s">
        <v>366</v>
      </c>
      <c r="D841">
        <v>12</v>
      </c>
      <c r="E841" s="1">
        <v>1100</v>
      </c>
    </row>
    <row r="842" spans="1:6" x14ac:dyDescent="0.4">
      <c r="A842">
        <v>2020</v>
      </c>
      <c r="B842" s="3" t="s">
        <v>129</v>
      </c>
      <c r="C842" t="s">
        <v>366</v>
      </c>
      <c r="D842">
        <v>6</v>
      </c>
      <c r="E842" s="1">
        <v>3100</v>
      </c>
    </row>
    <row r="843" spans="1:6" x14ac:dyDescent="0.4">
      <c r="A843">
        <v>2013</v>
      </c>
      <c r="B843" t="s">
        <v>268</v>
      </c>
      <c r="C843" t="s">
        <v>366</v>
      </c>
      <c r="D843">
        <v>1</v>
      </c>
      <c r="E843" s="1">
        <v>65000</v>
      </c>
    </row>
    <row r="844" spans="1:6" x14ac:dyDescent="0.4">
      <c r="A844">
        <v>2009</v>
      </c>
      <c r="B844" t="s">
        <v>269</v>
      </c>
      <c r="C844" t="s">
        <v>366</v>
      </c>
      <c r="D844">
        <v>1</v>
      </c>
      <c r="E844" s="1">
        <v>59000</v>
      </c>
    </row>
    <row r="845" spans="1:6" x14ac:dyDescent="0.4">
      <c r="A845">
        <v>2012</v>
      </c>
      <c r="B845" t="s">
        <v>563</v>
      </c>
      <c r="C845" t="s">
        <v>366</v>
      </c>
      <c r="D845">
        <v>2</v>
      </c>
      <c r="E845" s="1">
        <v>3150</v>
      </c>
      <c r="F845" s="15">
        <f>E845*0.97</f>
        <v>3055.5</v>
      </c>
    </row>
    <row r="846" spans="1:6" x14ac:dyDescent="0.4">
      <c r="A846">
        <v>2016</v>
      </c>
      <c r="B846" t="s">
        <v>32</v>
      </c>
      <c r="C846" t="s">
        <v>366</v>
      </c>
      <c r="D846">
        <v>4</v>
      </c>
      <c r="E846" s="1">
        <v>2450</v>
      </c>
    </row>
    <row r="847" spans="1:6" x14ac:dyDescent="0.4">
      <c r="A847">
        <v>2016</v>
      </c>
      <c r="B847" t="s">
        <v>49</v>
      </c>
      <c r="C847" t="s">
        <v>366</v>
      </c>
      <c r="D847">
        <v>6</v>
      </c>
      <c r="E847" s="1">
        <v>1200</v>
      </c>
      <c r="F847" s="15">
        <f>E847*0.97</f>
        <v>1164</v>
      </c>
    </row>
    <row r="848" spans="1:6" x14ac:dyDescent="0.4">
      <c r="A848">
        <v>2013</v>
      </c>
      <c r="B848" t="s">
        <v>48</v>
      </c>
      <c r="C848" t="s">
        <v>366</v>
      </c>
      <c r="D848">
        <v>11</v>
      </c>
      <c r="E848" s="1">
        <v>1100</v>
      </c>
      <c r="F848" s="15">
        <f>E848*0.97</f>
        <v>1067</v>
      </c>
    </row>
    <row r="849" spans="1:6" ht="16.5" customHeight="1" x14ac:dyDescent="0.4">
      <c r="A849">
        <v>2012</v>
      </c>
      <c r="B849" t="s">
        <v>270</v>
      </c>
      <c r="C849" t="s">
        <v>366</v>
      </c>
      <c r="D849">
        <v>1</v>
      </c>
      <c r="E849" s="1">
        <v>7200</v>
      </c>
    </row>
    <row r="850" spans="1:6" x14ac:dyDescent="0.4">
      <c r="A850">
        <v>2020</v>
      </c>
      <c r="B850" s="9" t="s">
        <v>271</v>
      </c>
      <c r="C850" s="9" t="s">
        <v>367</v>
      </c>
      <c r="D850">
        <v>6</v>
      </c>
      <c r="E850" s="1">
        <v>5450</v>
      </c>
    </row>
    <row r="851" spans="1:6" x14ac:dyDescent="0.4">
      <c r="A851">
        <v>2021</v>
      </c>
      <c r="B851" s="9" t="s">
        <v>530</v>
      </c>
      <c r="C851" s="9" t="s">
        <v>366</v>
      </c>
      <c r="D851">
        <v>6</v>
      </c>
      <c r="E851" s="1">
        <v>1250</v>
      </c>
    </row>
    <row r="852" spans="1:6" x14ac:dyDescent="0.4">
      <c r="A852">
        <v>2019</v>
      </c>
      <c r="B852" s="9" t="s">
        <v>527</v>
      </c>
      <c r="C852" s="9" t="s">
        <v>366</v>
      </c>
      <c r="D852">
        <v>2</v>
      </c>
      <c r="E852" s="1">
        <v>1300</v>
      </c>
    </row>
    <row r="853" spans="1:6" x14ac:dyDescent="0.4">
      <c r="A853">
        <v>2017</v>
      </c>
      <c r="B853" s="9" t="s">
        <v>601</v>
      </c>
      <c r="C853" s="9" t="s">
        <v>366</v>
      </c>
      <c r="D853">
        <v>2</v>
      </c>
      <c r="E853" s="1">
        <v>3650</v>
      </c>
    </row>
    <row r="854" spans="1:6" x14ac:dyDescent="0.4">
      <c r="A854">
        <v>2016</v>
      </c>
      <c r="B854" s="9" t="s">
        <v>856</v>
      </c>
      <c r="C854" s="9" t="s">
        <v>366</v>
      </c>
      <c r="D854">
        <v>3</v>
      </c>
      <c r="E854" s="1">
        <v>3900</v>
      </c>
    </row>
    <row r="855" spans="1:6" x14ac:dyDescent="0.4">
      <c r="A855">
        <v>2015</v>
      </c>
      <c r="B855" s="9" t="s">
        <v>857</v>
      </c>
      <c r="C855" s="9" t="s">
        <v>366</v>
      </c>
      <c r="D855">
        <v>2</v>
      </c>
      <c r="E855" s="1">
        <v>3800</v>
      </c>
    </row>
    <row r="856" spans="1:6" x14ac:dyDescent="0.4">
      <c r="A856">
        <v>2017</v>
      </c>
      <c r="B856" s="9" t="s">
        <v>858</v>
      </c>
      <c r="C856" s="9" t="s">
        <v>366</v>
      </c>
      <c r="D856">
        <v>2</v>
      </c>
      <c r="E856" s="1">
        <v>3300</v>
      </c>
    </row>
    <row r="857" spans="1:6" x14ac:dyDescent="0.4">
      <c r="A857">
        <v>2022</v>
      </c>
      <c r="B857" s="9" t="s">
        <v>418</v>
      </c>
      <c r="C857" t="s">
        <v>366</v>
      </c>
      <c r="D857">
        <v>6</v>
      </c>
      <c r="E857" s="1">
        <f>2000</f>
        <v>2000</v>
      </c>
    </row>
    <row r="858" spans="1:6" x14ac:dyDescent="0.4">
      <c r="A858">
        <v>2020</v>
      </c>
      <c r="B858" s="9" t="s">
        <v>272</v>
      </c>
      <c r="C858" t="s">
        <v>366</v>
      </c>
      <c r="D858">
        <v>6</v>
      </c>
      <c r="E858" s="1">
        <v>2600</v>
      </c>
    </row>
    <row r="859" spans="1:6" x14ac:dyDescent="0.4">
      <c r="A859">
        <v>2018</v>
      </c>
      <c r="B859" s="9" t="s">
        <v>273</v>
      </c>
      <c r="C859" t="s">
        <v>366</v>
      </c>
      <c r="D859">
        <v>1</v>
      </c>
      <c r="E859" s="1">
        <v>2550</v>
      </c>
    </row>
    <row r="860" spans="1:6" x14ac:dyDescent="0.4">
      <c r="A860">
        <v>2018</v>
      </c>
      <c r="B860" t="s">
        <v>177</v>
      </c>
      <c r="C860" t="s">
        <v>366</v>
      </c>
      <c r="D860">
        <v>6</v>
      </c>
      <c r="E860" s="1">
        <v>3300</v>
      </c>
    </row>
    <row r="861" spans="1:6" x14ac:dyDescent="0.4">
      <c r="A861">
        <v>2017</v>
      </c>
      <c r="B861" t="s">
        <v>41</v>
      </c>
      <c r="C861" t="s">
        <v>366</v>
      </c>
      <c r="D861">
        <v>1</v>
      </c>
      <c r="E861" s="1">
        <v>3500</v>
      </c>
    </row>
    <row r="862" spans="1:6" ht="17.5" customHeight="1" x14ac:dyDescent="0.4">
      <c r="A862">
        <v>2013</v>
      </c>
      <c r="B862" t="s">
        <v>122</v>
      </c>
      <c r="C862" t="s">
        <v>366</v>
      </c>
      <c r="D862">
        <v>1</v>
      </c>
      <c r="E862" s="1">
        <v>3200</v>
      </c>
    </row>
    <row r="863" spans="1:6" ht="17.5" customHeight="1" x14ac:dyDescent="0.4">
      <c r="A863">
        <v>2019</v>
      </c>
      <c r="B863" s="4" t="s">
        <v>802</v>
      </c>
      <c r="C863" t="s">
        <v>366</v>
      </c>
      <c r="D863">
        <v>1</v>
      </c>
      <c r="E863" s="1">
        <v>2550</v>
      </c>
    </row>
    <row r="864" spans="1:6" x14ac:dyDescent="0.4">
      <c r="A864">
        <v>2002</v>
      </c>
      <c r="B864" s="4" t="s">
        <v>844</v>
      </c>
      <c r="C864" t="s">
        <v>366</v>
      </c>
      <c r="D864">
        <v>4</v>
      </c>
      <c r="E864" s="1">
        <v>3100</v>
      </c>
      <c r="F864" s="15">
        <f>E864*0.97</f>
        <v>3007</v>
      </c>
    </row>
    <row r="865" spans="1:5" x14ac:dyDescent="0.4">
      <c r="A865">
        <v>2014</v>
      </c>
      <c r="B865" s="4" t="s">
        <v>694</v>
      </c>
      <c r="C865" t="s">
        <v>366</v>
      </c>
      <c r="D865">
        <v>1</v>
      </c>
      <c r="E865" s="1">
        <v>2000</v>
      </c>
    </row>
    <row r="866" spans="1:5" x14ac:dyDescent="0.4">
      <c r="A866">
        <v>2018</v>
      </c>
      <c r="B866" t="s">
        <v>274</v>
      </c>
      <c r="C866" t="s">
        <v>366</v>
      </c>
      <c r="D866">
        <v>1</v>
      </c>
      <c r="E866" s="1">
        <v>3000</v>
      </c>
    </row>
    <row r="868" spans="1:5" x14ac:dyDescent="0.4">
      <c r="B868" s="6" t="s">
        <v>8</v>
      </c>
    </row>
    <row r="869" spans="1:5" x14ac:dyDescent="0.4">
      <c r="A869">
        <v>2018</v>
      </c>
      <c r="B869" t="s">
        <v>429</v>
      </c>
      <c r="C869" t="s">
        <v>366</v>
      </c>
      <c r="D869">
        <v>6</v>
      </c>
      <c r="E869" s="1">
        <f>1500</f>
        <v>1500</v>
      </c>
    </row>
    <row r="871" spans="1:5" x14ac:dyDescent="0.4">
      <c r="B871" s="6" t="s">
        <v>565</v>
      </c>
    </row>
    <row r="872" spans="1:5" x14ac:dyDescent="0.4">
      <c r="A872">
        <v>2015</v>
      </c>
      <c r="B872" s="7" t="s">
        <v>696</v>
      </c>
      <c r="C872" t="s">
        <v>366</v>
      </c>
      <c r="D872">
        <v>2</v>
      </c>
      <c r="E872" s="1">
        <v>2800</v>
      </c>
    </row>
    <row r="873" spans="1:5" x14ac:dyDescent="0.4">
      <c r="A873">
        <v>2016</v>
      </c>
      <c r="B873" s="7" t="s">
        <v>583</v>
      </c>
      <c r="C873" t="s">
        <v>366</v>
      </c>
      <c r="D873">
        <v>8</v>
      </c>
      <c r="E873" s="1">
        <v>2000</v>
      </c>
    </row>
    <row r="874" spans="1:5" x14ac:dyDescent="0.4">
      <c r="A874">
        <v>2004</v>
      </c>
      <c r="B874" s="7" t="s">
        <v>697</v>
      </c>
      <c r="C874" t="s">
        <v>366</v>
      </c>
      <c r="D874">
        <v>1</v>
      </c>
      <c r="E874" s="1">
        <v>2400</v>
      </c>
    </row>
    <row r="875" spans="1:5" x14ac:dyDescent="0.4">
      <c r="A875">
        <v>2023</v>
      </c>
      <c r="B875" s="7" t="s">
        <v>990</v>
      </c>
      <c r="C875" t="s">
        <v>366</v>
      </c>
      <c r="D875">
        <v>18</v>
      </c>
      <c r="E875" s="1">
        <v>2900</v>
      </c>
    </row>
    <row r="876" spans="1:5" x14ac:dyDescent="0.4">
      <c r="A876">
        <v>2020</v>
      </c>
      <c r="B876" s="7" t="s">
        <v>991</v>
      </c>
      <c r="C876" t="s">
        <v>366</v>
      </c>
      <c r="D876">
        <v>12</v>
      </c>
      <c r="E876" s="1">
        <v>4000</v>
      </c>
    </row>
    <row r="877" spans="1:5" x14ac:dyDescent="0.4">
      <c r="A877">
        <v>2022</v>
      </c>
      <c r="B877" s="7" t="s">
        <v>989</v>
      </c>
      <c r="C877" t="s">
        <v>366</v>
      </c>
      <c r="D877">
        <v>12</v>
      </c>
      <c r="E877" s="1">
        <v>2450</v>
      </c>
    </row>
    <row r="878" spans="1:5" x14ac:dyDescent="0.4">
      <c r="A878">
        <v>2018</v>
      </c>
      <c r="B878" s="7" t="s">
        <v>987</v>
      </c>
      <c r="C878" t="s">
        <v>366</v>
      </c>
      <c r="D878">
        <v>12</v>
      </c>
      <c r="E878" s="1">
        <v>1900</v>
      </c>
    </row>
    <row r="879" spans="1:5" x14ac:dyDescent="0.4">
      <c r="A879">
        <v>2016</v>
      </c>
      <c r="B879" s="7" t="s">
        <v>988</v>
      </c>
      <c r="C879" t="s">
        <v>366</v>
      </c>
      <c r="D879">
        <v>24</v>
      </c>
      <c r="E879" s="1">
        <v>2100</v>
      </c>
    </row>
    <row r="880" spans="1:5" x14ac:dyDescent="0.4">
      <c r="A880">
        <v>2022</v>
      </c>
      <c r="B880" s="7" t="s">
        <v>769</v>
      </c>
      <c r="C880" t="s">
        <v>366</v>
      </c>
      <c r="D880">
        <v>5</v>
      </c>
      <c r="E880" s="1">
        <v>1050</v>
      </c>
    </row>
    <row r="881" spans="1:5" x14ac:dyDescent="0.4">
      <c r="A881">
        <v>2019</v>
      </c>
      <c r="B881" s="7" t="s">
        <v>666</v>
      </c>
      <c r="C881" t="s">
        <v>366</v>
      </c>
      <c r="D881">
        <v>12</v>
      </c>
      <c r="E881" s="1">
        <v>2200</v>
      </c>
    </row>
    <row r="882" spans="1:5" x14ac:dyDescent="0.4">
      <c r="A882">
        <v>2024</v>
      </c>
      <c r="B882" s="7" t="s">
        <v>882</v>
      </c>
      <c r="C882" t="s">
        <v>366</v>
      </c>
      <c r="D882">
        <v>4</v>
      </c>
      <c r="E882" s="1">
        <v>1250</v>
      </c>
    </row>
    <row r="883" spans="1:5" x14ac:dyDescent="0.4">
      <c r="A883">
        <v>2023</v>
      </c>
      <c r="B883" s="7" t="s">
        <v>667</v>
      </c>
      <c r="C883" t="s">
        <v>366</v>
      </c>
      <c r="D883">
        <v>6</v>
      </c>
      <c r="E883" s="1">
        <v>1180</v>
      </c>
    </row>
    <row r="884" spans="1:5" x14ac:dyDescent="0.4">
      <c r="A884">
        <v>2022</v>
      </c>
      <c r="B884" s="7" t="s">
        <v>771</v>
      </c>
      <c r="C884" t="s">
        <v>366</v>
      </c>
      <c r="D884">
        <v>4</v>
      </c>
      <c r="E884" s="1">
        <v>1050</v>
      </c>
    </row>
    <row r="885" spans="1:5" x14ac:dyDescent="0.4">
      <c r="A885">
        <v>2020</v>
      </c>
      <c r="B885" s="7" t="s">
        <v>772</v>
      </c>
      <c r="C885" t="s">
        <v>366</v>
      </c>
      <c r="D885">
        <v>60</v>
      </c>
      <c r="E885" s="1">
        <v>1350</v>
      </c>
    </row>
    <row r="886" spans="1:5" x14ac:dyDescent="0.4">
      <c r="A886">
        <v>2024</v>
      </c>
      <c r="B886" s="7" t="s">
        <v>881</v>
      </c>
      <c r="C886" t="s">
        <v>366</v>
      </c>
      <c r="D886">
        <v>48</v>
      </c>
      <c r="E886" s="1">
        <v>950</v>
      </c>
    </row>
    <row r="887" spans="1:5" x14ac:dyDescent="0.4">
      <c r="A887">
        <v>2020</v>
      </c>
      <c r="B887" s="7" t="s">
        <v>770</v>
      </c>
      <c r="C887" t="s">
        <v>366</v>
      </c>
      <c r="D887">
        <v>48</v>
      </c>
      <c r="E887" s="1">
        <v>1300</v>
      </c>
    </row>
    <row r="888" spans="1:5" x14ac:dyDescent="0.4">
      <c r="A888">
        <v>2016</v>
      </c>
      <c r="B888" s="7" t="s">
        <v>566</v>
      </c>
      <c r="C888" t="s">
        <v>366</v>
      </c>
      <c r="D888">
        <v>13</v>
      </c>
      <c r="E888" s="1">
        <v>1200</v>
      </c>
    </row>
    <row r="889" spans="1:5" x14ac:dyDescent="0.4">
      <c r="A889">
        <v>2021</v>
      </c>
      <c r="B889" s="7" t="s">
        <v>762</v>
      </c>
      <c r="C889" t="s">
        <v>366</v>
      </c>
      <c r="D889">
        <v>4</v>
      </c>
      <c r="E889" s="1">
        <v>4500</v>
      </c>
    </row>
    <row r="890" spans="1:5" x14ac:dyDescent="0.4">
      <c r="A890" t="s">
        <v>370</v>
      </c>
    </row>
    <row r="891" spans="1:5" x14ac:dyDescent="0.4">
      <c r="B891" s="6" t="s">
        <v>19</v>
      </c>
      <c r="C891" s="6"/>
    </row>
    <row r="892" spans="1:5" x14ac:dyDescent="0.4">
      <c r="A892">
        <v>2011</v>
      </c>
      <c r="B892" t="s">
        <v>391</v>
      </c>
      <c r="C892" t="s">
        <v>367</v>
      </c>
      <c r="D892">
        <v>1</v>
      </c>
      <c r="E892" s="1">
        <v>12000</v>
      </c>
    </row>
    <row r="893" spans="1:5" x14ac:dyDescent="0.4">
      <c r="A893">
        <v>2008</v>
      </c>
      <c r="B893" t="s">
        <v>176</v>
      </c>
      <c r="C893" t="s">
        <v>366</v>
      </c>
      <c r="D893">
        <v>2</v>
      </c>
      <c r="E893" s="1">
        <v>6500</v>
      </c>
    </row>
    <row r="894" spans="1:5" x14ac:dyDescent="0.4">
      <c r="A894">
        <v>2022</v>
      </c>
      <c r="B894" t="s">
        <v>847</v>
      </c>
      <c r="C894" t="s">
        <v>366</v>
      </c>
      <c r="D894">
        <v>6</v>
      </c>
      <c r="E894" s="1">
        <v>3100</v>
      </c>
    </row>
    <row r="895" spans="1:5" ht="17.5" customHeight="1" x14ac:dyDescent="0.4">
      <c r="A895">
        <v>2018</v>
      </c>
      <c r="B895" t="s">
        <v>443</v>
      </c>
      <c r="C895" t="s">
        <v>366</v>
      </c>
      <c r="D895">
        <v>1</v>
      </c>
      <c r="E895" s="1">
        <v>1150</v>
      </c>
    </row>
    <row r="896" spans="1:5" x14ac:dyDescent="0.4">
      <c r="A896" t="s">
        <v>370</v>
      </c>
    </row>
    <row r="897" spans="1:5" x14ac:dyDescent="0.4">
      <c r="B897" s="5" t="s">
        <v>20</v>
      </c>
      <c r="C897" s="5"/>
    </row>
    <row r="898" spans="1:5" x14ac:dyDescent="0.4">
      <c r="A898">
        <v>2007</v>
      </c>
      <c r="B898" s="14" t="s">
        <v>677</v>
      </c>
      <c r="C898" t="s">
        <v>366</v>
      </c>
      <c r="D898">
        <v>2</v>
      </c>
      <c r="E898" s="1">
        <v>2000</v>
      </c>
    </row>
    <row r="899" spans="1:5" x14ac:dyDescent="0.4">
      <c r="A899">
        <v>2005</v>
      </c>
      <c r="B899" s="7" t="s">
        <v>630</v>
      </c>
      <c r="C899" t="s">
        <v>366</v>
      </c>
      <c r="D899">
        <v>1</v>
      </c>
      <c r="E899" s="1">
        <v>2400</v>
      </c>
    </row>
    <row r="900" spans="1:5" x14ac:dyDescent="0.4">
      <c r="A900">
        <v>2004</v>
      </c>
      <c r="B900" s="7" t="s">
        <v>538</v>
      </c>
      <c r="C900" t="s">
        <v>366</v>
      </c>
      <c r="D900">
        <v>6</v>
      </c>
      <c r="E900" s="1">
        <v>1700</v>
      </c>
    </row>
    <row r="901" spans="1:5" x14ac:dyDescent="0.4">
      <c r="A901">
        <v>2019</v>
      </c>
      <c r="B901" t="s">
        <v>276</v>
      </c>
      <c r="C901" t="s">
        <v>366</v>
      </c>
      <c r="D901">
        <v>12</v>
      </c>
      <c r="E901" s="1">
        <v>700</v>
      </c>
    </row>
    <row r="902" spans="1:5" x14ac:dyDescent="0.4">
      <c r="A902">
        <v>2018</v>
      </c>
      <c r="B902" t="s">
        <v>275</v>
      </c>
      <c r="C902" t="s">
        <v>366</v>
      </c>
      <c r="D902">
        <v>12</v>
      </c>
      <c r="E902" s="1">
        <v>750</v>
      </c>
    </row>
    <row r="903" spans="1:5" x14ac:dyDescent="0.4">
      <c r="A903" t="s">
        <v>370</v>
      </c>
    </row>
    <row r="904" spans="1:5" x14ac:dyDescent="0.4">
      <c r="B904" s="5" t="s">
        <v>21</v>
      </c>
      <c r="C904" s="5"/>
    </row>
    <row r="905" spans="1:5" x14ac:dyDescent="0.4">
      <c r="A905">
        <v>2014</v>
      </c>
      <c r="B905" s="7" t="s">
        <v>1012</v>
      </c>
      <c r="C905" t="s">
        <v>366</v>
      </c>
      <c r="D905">
        <v>1</v>
      </c>
      <c r="E905" s="1">
        <v>9400</v>
      </c>
    </row>
    <row r="906" spans="1:5" x14ac:dyDescent="0.4">
      <c r="A906">
        <v>2009</v>
      </c>
      <c r="B906" s="7" t="s">
        <v>961</v>
      </c>
      <c r="C906" t="s">
        <v>366</v>
      </c>
      <c r="D906">
        <v>1</v>
      </c>
      <c r="E906" s="1">
        <v>11000</v>
      </c>
    </row>
    <row r="907" spans="1:5" x14ac:dyDescent="0.4">
      <c r="A907">
        <v>2007</v>
      </c>
      <c r="B907" s="8" t="s">
        <v>121</v>
      </c>
      <c r="C907" t="s">
        <v>366</v>
      </c>
      <c r="D907">
        <v>1</v>
      </c>
      <c r="E907" s="1">
        <v>3600</v>
      </c>
    </row>
    <row r="908" spans="1:5" x14ac:dyDescent="0.4">
      <c r="A908">
        <v>1995</v>
      </c>
      <c r="B908" s="8" t="s">
        <v>346</v>
      </c>
      <c r="C908" t="s">
        <v>366</v>
      </c>
      <c r="D908">
        <v>1</v>
      </c>
      <c r="E908" s="1">
        <v>5100</v>
      </c>
    </row>
    <row r="909" spans="1:5" x14ac:dyDescent="0.4">
      <c r="A909">
        <v>1991</v>
      </c>
      <c r="B909" s="8" t="s">
        <v>512</v>
      </c>
      <c r="C909" t="s">
        <v>366</v>
      </c>
      <c r="D909">
        <v>1</v>
      </c>
      <c r="E909" s="1">
        <v>4200</v>
      </c>
    </row>
    <row r="910" spans="1:5" x14ac:dyDescent="0.4">
      <c r="A910">
        <v>2014</v>
      </c>
      <c r="B910" t="s">
        <v>277</v>
      </c>
      <c r="C910" t="s">
        <v>366</v>
      </c>
      <c r="D910">
        <v>2</v>
      </c>
      <c r="E910" s="1">
        <v>3200</v>
      </c>
    </row>
    <row r="911" spans="1:5" x14ac:dyDescent="0.4">
      <c r="A911">
        <v>2012</v>
      </c>
      <c r="B911" t="s">
        <v>278</v>
      </c>
      <c r="C911" t="s">
        <v>366</v>
      </c>
      <c r="D911">
        <v>1</v>
      </c>
      <c r="E911" s="1">
        <v>3000</v>
      </c>
    </row>
    <row r="912" spans="1:5" x14ac:dyDescent="0.4">
      <c r="A912">
        <v>2013</v>
      </c>
      <c r="B912" t="s">
        <v>279</v>
      </c>
      <c r="C912" t="s">
        <v>366</v>
      </c>
      <c r="D912">
        <v>1</v>
      </c>
      <c r="E912" s="1">
        <v>2000</v>
      </c>
    </row>
    <row r="913" spans="1:5" x14ac:dyDescent="0.4">
      <c r="A913">
        <v>2005</v>
      </c>
      <c r="B913" t="s">
        <v>280</v>
      </c>
      <c r="C913" t="s">
        <v>366</v>
      </c>
      <c r="D913">
        <v>2</v>
      </c>
      <c r="E913" s="1">
        <v>2300</v>
      </c>
    </row>
    <row r="914" spans="1:5" x14ac:dyDescent="0.4">
      <c r="A914">
        <v>2004</v>
      </c>
      <c r="B914" t="s">
        <v>281</v>
      </c>
      <c r="C914" t="s">
        <v>366</v>
      </c>
      <c r="D914">
        <v>2</v>
      </c>
      <c r="E914" s="1">
        <v>2500</v>
      </c>
    </row>
    <row r="915" spans="1:5" x14ac:dyDescent="0.4">
      <c r="A915">
        <v>2000</v>
      </c>
      <c r="B915" t="s">
        <v>282</v>
      </c>
      <c r="C915" t="s">
        <v>366</v>
      </c>
      <c r="D915">
        <v>1</v>
      </c>
      <c r="E915" s="1">
        <v>3100</v>
      </c>
    </row>
    <row r="916" spans="1:5" x14ac:dyDescent="0.4">
      <c r="A916">
        <v>2009</v>
      </c>
      <c r="B916" s="7" t="s">
        <v>284</v>
      </c>
      <c r="C916" t="s">
        <v>366</v>
      </c>
      <c r="D916">
        <v>5</v>
      </c>
      <c r="E916" s="1">
        <v>1380</v>
      </c>
    </row>
    <row r="917" spans="1:5" x14ac:dyDescent="0.4">
      <c r="A917">
        <v>2008</v>
      </c>
      <c r="B917" s="7" t="s">
        <v>283</v>
      </c>
      <c r="C917" t="s">
        <v>366</v>
      </c>
      <c r="D917">
        <v>5</v>
      </c>
      <c r="E917" s="1">
        <v>1300</v>
      </c>
    </row>
    <row r="918" spans="1:5" x14ac:dyDescent="0.4">
      <c r="A918">
        <v>2009</v>
      </c>
      <c r="B918" s="7" t="s">
        <v>318</v>
      </c>
      <c r="C918" t="s">
        <v>366</v>
      </c>
      <c r="D918">
        <v>6</v>
      </c>
      <c r="E918" s="1">
        <v>1600</v>
      </c>
    </row>
    <row r="919" spans="1:5" x14ac:dyDescent="0.4">
      <c r="A919">
        <v>2011</v>
      </c>
      <c r="B919" s="7" t="s">
        <v>319</v>
      </c>
      <c r="C919" t="s">
        <v>366</v>
      </c>
      <c r="D919">
        <v>12</v>
      </c>
      <c r="E919" s="1">
        <v>1000</v>
      </c>
    </row>
    <row r="920" spans="1:5" x14ac:dyDescent="0.4">
      <c r="A920">
        <v>1990</v>
      </c>
      <c r="B920" s="7" t="s">
        <v>508</v>
      </c>
      <c r="C920" s="7" t="s">
        <v>368</v>
      </c>
      <c r="D920">
        <v>1</v>
      </c>
      <c r="E920" s="1">
        <v>32800</v>
      </c>
    </row>
    <row r="921" spans="1:5" x14ac:dyDescent="0.4">
      <c r="A921">
        <v>2009</v>
      </c>
      <c r="B921" t="s">
        <v>285</v>
      </c>
      <c r="C921" t="s">
        <v>366</v>
      </c>
      <c r="D921">
        <v>1</v>
      </c>
      <c r="E921" s="1">
        <v>5300</v>
      </c>
    </row>
    <row r="922" spans="1:5" x14ac:dyDescent="0.4">
      <c r="A922">
        <v>2006</v>
      </c>
      <c r="B922" t="s">
        <v>434</v>
      </c>
      <c r="C922" t="s">
        <v>366</v>
      </c>
      <c r="D922">
        <v>1</v>
      </c>
      <c r="E922" s="1">
        <v>4000</v>
      </c>
    </row>
    <row r="923" spans="1:5" x14ac:dyDescent="0.4">
      <c r="A923">
        <v>2001</v>
      </c>
      <c r="B923" t="s">
        <v>539</v>
      </c>
      <c r="C923" t="s">
        <v>366</v>
      </c>
      <c r="D923">
        <v>3</v>
      </c>
      <c r="E923" s="1">
        <v>5700</v>
      </c>
    </row>
    <row r="924" spans="1:5" x14ac:dyDescent="0.4">
      <c r="A924">
        <v>1986</v>
      </c>
      <c r="B924" t="s">
        <v>286</v>
      </c>
      <c r="C924" t="s">
        <v>366</v>
      </c>
      <c r="D924">
        <v>1</v>
      </c>
      <c r="E924" s="1">
        <v>8300</v>
      </c>
    </row>
    <row r="925" spans="1:5" x14ac:dyDescent="0.4">
      <c r="A925">
        <v>2003</v>
      </c>
      <c r="B925" t="s">
        <v>540</v>
      </c>
      <c r="C925" t="s">
        <v>367</v>
      </c>
      <c r="D925">
        <v>1</v>
      </c>
      <c r="E925" s="1">
        <v>8800</v>
      </c>
    </row>
    <row r="926" spans="1:5" x14ac:dyDescent="0.4">
      <c r="A926">
        <v>2000</v>
      </c>
      <c r="B926" t="s">
        <v>631</v>
      </c>
      <c r="C926" t="s">
        <v>367</v>
      </c>
      <c r="D926">
        <v>1</v>
      </c>
      <c r="E926" s="1">
        <v>8300</v>
      </c>
    </row>
    <row r="927" spans="1:5" x14ac:dyDescent="0.4">
      <c r="A927">
        <v>2019</v>
      </c>
      <c r="B927" t="s">
        <v>287</v>
      </c>
      <c r="C927" t="s">
        <v>366</v>
      </c>
      <c r="D927">
        <v>1</v>
      </c>
      <c r="E927" s="1">
        <v>2000</v>
      </c>
    </row>
    <row r="928" spans="1:5" x14ac:dyDescent="0.4">
      <c r="A928">
        <v>2019</v>
      </c>
      <c r="B928" t="s">
        <v>288</v>
      </c>
      <c r="C928" t="s">
        <v>366</v>
      </c>
      <c r="D928">
        <v>1</v>
      </c>
      <c r="E928" s="1">
        <v>2000</v>
      </c>
    </row>
    <row r="929" spans="1:5" x14ac:dyDescent="0.4">
      <c r="A929">
        <v>2019</v>
      </c>
      <c r="B929" t="s">
        <v>289</v>
      </c>
      <c r="C929" t="s">
        <v>366</v>
      </c>
      <c r="D929">
        <v>1</v>
      </c>
      <c r="E929" s="1">
        <v>1900</v>
      </c>
    </row>
    <row r="930" spans="1:5" x14ac:dyDescent="0.4">
      <c r="A930">
        <v>2019</v>
      </c>
      <c r="B930" t="s">
        <v>290</v>
      </c>
      <c r="C930" t="s">
        <v>366</v>
      </c>
      <c r="D930">
        <v>1</v>
      </c>
      <c r="E930" s="1">
        <v>2000</v>
      </c>
    </row>
    <row r="931" spans="1:5" x14ac:dyDescent="0.4">
      <c r="A931">
        <v>2018</v>
      </c>
      <c r="B931" t="s">
        <v>291</v>
      </c>
      <c r="C931" t="s">
        <v>366</v>
      </c>
      <c r="D931">
        <v>12</v>
      </c>
      <c r="E931" s="1">
        <v>1600</v>
      </c>
    </row>
    <row r="932" spans="1:5" x14ac:dyDescent="0.4">
      <c r="A932">
        <v>2017</v>
      </c>
      <c r="B932" t="s">
        <v>292</v>
      </c>
      <c r="C932" t="s">
        <v>366</v>
      </c>
      <c r="D932">
        <v>18</v>
      </c>
      <c r="E932" s="1">
        <v>1500</v>
      </c>
    </row>
    <row r="933" spans="1:5" x14ac:dyDescent="0.4">
      <c r="A933">
        <v>2016</v>
      </c>
      <c r="B933" t="s">
        <v>293</v>
      </c>
      <c r="C933" t="s">
        <v>366</v>
      </c>
      <c r="D933">
        <v>3</v>
      </c>
      <c r="E933" s="1">
        <v>1500</v>
      </c>
    </row>
    <row r="934" spans="1:5" x14ac:dyDescent="0.4">
      <c r="A934">
        <v>2013</v>
      </c>
      <c r="B934" t="s">
        <v>294</v>
      </c>
      <c r="C934" t="s">
        <v>366</v>
      </c>
      <c r="D934">
        <v>3</v>
      </c>
      <c r="E934" s="1">
        <v>1550</v>
      </c>
    </row>
    <row r="935" spans="1:5" x14ac:dyDescent="0.4">
      <c r="A935">
        <v>2017</v>
      </c>
      <c r="B935" s="3" t="s">
        <v>126</v>
      </c>
      <c r="C935" t="s">
        <v>366</v>
      </c>
      <c r="D935">
        <v>18</v>
      </c>
      <c r="E935" s="1">
        <v>1300</v>
      </c>
    </row>
    <row r="936" spans="1:5" x14ac:dyDescent="0.4">
      <c r="A936">
        <v>2016</v>
      </c>
      <c r="B936" s="3" t="s">
        <v>125</v>
      </c>
      <c r="C936" t="s">
        <v>366</v>
      </c>
      <c r="D936">
        <v>6</v>
      </c>
      <c r="E936" s="1">
        <v>1350</v>
      </c>
    </row>
    <row r="937" spans="1:5" x14ac:dyDescent="0.4">
      <c r="A937" t="s">
        <v>370</v>
      </c>
    </row>
    <row r="938" spans="1:5" x14ac:dyDescent="0.4">
      <c r="B938" t="s">
        <v>460</v>
      </c>
    </row>
    <row r="939" spans="1:5" x14ac:dyDescent="0.4">
      <c r="A939">
        <v>2005</v>
      </c>
      <c r="B939" t="s">
        <v>461</v>
      </c>
      <c r="C939" t="s">
        <v>366</v>
      </c>
      <c r="D939">
        <v>1</v>
      </c>
      <c r="E939" s="1">
        <v>2800</v>
      </c>
    </row>
    <row r="941" spans="1:5" x14ac:dyDescent="0.4">
      <c r="B941" t="s">
        <v>477</v>
      </c>
    </row>
    <row r="942" spans="1:5" x14ac:dyDescent="0.4">
      <c r="A942">
        <v>2013</v>
      </c>
      <c r="B942" t="s">
        <v>478</v>
      </c>
      <c r="C942" t="s">
        <v>366</v>
      </c>
      <c r="D942">
        <v>1</v>
      </c>
      <c r="E942" s="1">
        <v>1900</v>
      </c>
    </row>
    <row r="943" spans="1:5" x14ac:dyDescent="0.4">
      <c r="A943" t="s">
        <v>370</v>
      </c>
    </row>
    <row r="944" spans="1:5" x14ac:dyDescent="0.4">
      <c r="B944" s="5" t="s">
        <v>22</v>
      </c>
      <c r="C944" s="5"/>
    </row>
    <row r="945" spans="1:5" x14ac:dyDescent="0.4">
      <c r="A945">
        <v>2020</v>
      </c>
      <c r="B945" s="7" t="s">
        <v>900</v>
      </c>
      <c r="C945" t="s">
        <v>366</v>
      </c>
      <c r="D945">
        <v>1</v>
      </c>
      <c r="E945" s="1">
        <v>14500</v>
      </c>
    </row>
    <row r="946" spans="1:5" x14ac:dyDescent="0.4">
      <c r="A946">
        <v>2016</v>
      </c>
      <c r="B946" s="7" t="s">
        <v>974</v>
      </c>
      <c r="C946" t="s">
        <v>366</v>
      </c>
      <c r="D946">
        <v>2</v>
      </c>
      <c r="E946" s="1">
        <v>14800</v>
      </c>
    </row>
    <row r="947" spans="1:5" x14ac:dyDescent="0.4">
      <c r="A947">
        <v>2015</v>
      </c>
      <c r="B947" s="7" t="s">
        <v>975</v>
      </c>
      <c r="C947" t="s">
        <v>366</v>
      </c>
      <c r="D947">
        <v>1</v>
      </c>
      <c r="E947" s="1">
        <v>15500</v>
      </c>
    </row>
    <row r="948" spans="1:5" x14ac:dyDescent="0.4">
      <c r="A948">
        <v>2023</v>
      </c>
      <c r="B948" s="12" t="s">
        <v>926</v>
      </c>
      <c r="C948" t="s">
        <v>366</v>
      </c>
      <c r="D948">
        <v>1</v>
      </c>
      <c r="E948" s="1">
        <v>3200</v>
      </c>
    </row>
    <row r="949" spans="1:5" x14ac:dyDescent="0.4">
      <c r="A949">
        <v>2008</v>
      </c>
      <c r="B949" t="s">
        <v>792</v>
      </c>
      <c r="C949" t="s">
        <v>366</v>
      </c>
      <c r="D949">
        <v>3</v>
      </c>
      <c r="E949" s="1">
        <v>2700</v>
      </c>
    </row>
    <row r="950" spans="1:5" x14ac:dyDescent="0.4">
      <c r="A950">
        <v>2009</v>
      </c>
      <c r="B950" s="3" t="s">
        <v>295</v>
      </c>
      <c r="C950" t="s">
        <v>366</v>
      </c>
      <c r="D950">
        <v>5</v>
      </c>
      <c r="E950" s="1">
        <v>3000</v>
      </c>
    </row>
    <row r="951" spans="1:5" x14ac:dyDescent="0.4">
      <c r="A951">
        <v>2915</v>
      </c>
      <c r="B951" s="3" t="s">
        <v>973</v>
      </c>
      <c r="C951" t="s">
        <v>366</v>
      </c>
      <c r="D951">
        <v>12</v>
      </c>
      <c r="E951" s="1">
        <v>1000</v>
      </c>
    </row>
    <row r="952" spans="1:5" x14ac:dyDescent="0.4">
      <c r="A952">
        <v>2006</v>
      </c>
      <c r="B952" t="s">
        <v>296</v>
      </c>
      <c r="C952" t="s">
        <v>369</v>
      </c>
      <c r="D952">
        <v>1</v>
      </c>
      <c r="E952" s="1">
        <v>6500</v>
      </c>
    </row>
    <row r="953" spans="1:5" x14ac:dyDescent="0.4">
      <c r="A953">
        <v>1995</v>
      </c>
      <c r="B953" t="s">
        <v>297</v>
      </c>
      <c r="C953" t="s">
        <v>366</v>
      </c>
      <c r="D953">
        <v>1</v>
      </c>
      <c r="E953" s="1">
        <v>9800</v>
      </c>
    </row>
    <row r="954" spans="1:5" x14ac:dyDescent="0.4">
      <c r="A954">
        <v>2017</v>
      </c>
      <c r="B954" t="s">
        <v>392</v>
      </c>
      <c r="C954" t="s">
        <v>369</v>
      </c>
      <c r="D954">
        <v>7</v>
      </c>
      <c r="E954" s="1">
        <v>600</v>
      </c>
    </row>
    <row r="955" spans="1:5" x14ac:dyDescent="0.4">
      <c r="A955" t="s">
        <v>370</v>
      </c>
    </row>
    <row r="956" spans="1:5" x14ac:dyDescent="0.4">
      <c r="B956" s="5" t="s">
        <v>23</v>
      </c>
      <c r="C956" s="5"/>
    </row>
    <row r="957" spans="1:5" x14ac:dyDescent="0.4">
      <c r="A957">
        <v>2006</v>
      </c>
      <c r="B957" s="3" t="s">
        <v>1007</v>
      </c>
      <c r="C957" t="s">
        <v>366</v>
      </c>
      <c r="D957">
        <v>2</v>
      </c>
      <c r="E957" s="1">
        <v>23800</v>
      </c>
    </row>
    <row r="958" spans="1:5" x14ac:dyDescent="0.4">
      <c r="A958">
        <v>2003</v>
      </c>
      <c r="B958" s="7" t="s">
        <v>1008</v>
      </c>
      <c r="C958" t="s">
        <v>366</v>
      </c>
      <c r="D958">
        <v>1</v>
      </c>
      <c r="E958" s="1">
        <v>11300</v>
      </c>
    </row>
    <row r="959" spans="1:5" x14ac:dyDescent="0.4">
      <c r="A959">
        <v>1990</v>
      </c>
      <c r="B959" s="7" t="s">
        <v>1009</v>
      </c>
      <c r="C959" t="s">
        <v>366</v>
      </c>
      <c r="D959">
        <v>1</v>
      </c>
      <c r="E959" s="1">
        <v>24200</v>
      </c>
    </row>
    <row r="960" spans="1:5" x14ac:dyDescent="0.4">
      <c r="A960">
        <v>1980</v>
      </c>
      <c r="B960" s="7" t="s">
        <v>784</v>
      </c>
      <c r="C960" t="s">
        <v>366</v>
      </c>
      <c r="D960">
        <v>1</v>
      </c>
      <c r="E960" s="1">
        <v>15000</v>
      </c>
    </row>
    <row r="961" spans="1:5" x14ac:dyDescent="0.4">
      <c r="A961">
        <v>1992</v>
      </c>
      <c r="B961" s="7" t="s">
        <v>785</v>
      </c>
      <c r="C961" t="s">
        <v>366</v>
      </c>
      <c r="D961">
        <v>1</v>
      </c>
      <c r="E961" s="1">
        <v>6500</v>
      </c>
    </row>
    <row r="962" spans="1:5" x14ac:dyDescent="0.4">
      <c r="A962">
        <v>2013</v>
      </c>
      <c r="B962" s="3" t="s">
        <v>298</v>
      </c>
      <c r="C962" t="s">
        <v>366</v>
      </c>
      <c r="D962">
        <v>1</v>
      </c>
      <c r="E962" s="1">
        <v>5600</v>
      </c>
    </row>
    <row r="963" spans="1:5" x14ac:dyDescent="0.4">
      <c r="A963">
        <v>1982</v>
      </c>
      <c r="B963" s="3" t="s">
        <v>873</v>
      </c>
      <c r="C963" t="s">
        <v>366</v>
      </c>
      <c r="D963">
        <v>2</v>
      </c>
      <c r="E963" s="1">
        <v>5800</v>
      </c>
    </row>
    <row r="964" spans="1:5" x14ac:dyDescent="0.4">
      <c r="A964">
        <v>1989</v>
      </c>
      <c r="B964" s="3" t="s">
        <v>886</v>
      </c>
      <c r="C964" t="s">
        <v>887</v>
      </c>
      <c r="D964">
        <v>1</v>
      </c>
      <c r="E964" s="1">
        <v>14200</v>
      </c>
    </row>
    <row r="965" spans="1:5" x14ac:dyDescent="0.4">
      <c r="A965">
        <v>2007</v>
      </c>
      <c r="B965" t="s">
        <v>800</v>
      </c>
      <c r="C965" t="s">
        <v>366</v>
      </c>
      <c r="D965">
        <v>4</v>
      </c>
      <c r="E965" s="1">
        <v>3500</v>
      </c>
    </row>
    <row r="966" spans="1:5" x14ac:dyDescent="0.4">
      <c r="A966">
        <v>2013</v>
      </c>
      <c r="B966" s="3" t="s">
        <v>934</v>
      </c>
      <c r="C966" t="s">
        <v>366</v>
      </c>
      <c r="D966">
        <v>2</v>
      </c>
      <c r="E966" s="1">
        <v>2650</v>
      </c>
    </row>
    <row r="967" spans="1:5" x14ac:dyDescent="0.4">
      <c r="A967">
        <v>1995</v>
      </c>
      <c r="B967" s="3" t="s">
        <v>511</v>
      </c>
      <c r="C967" t="s">
        <v>367</v>
      </c>
      <c r="D967">
        <v>1</v>
      </c>
      <c r="E967" s="1">
        <v>20000</v>
      </c>
    </row>
    <row r="968" spans="1:5" x14ac:dyDescent="0.4">
      <c r="A968">
        <v>2009</v>
      </c>
      <c r="B968" s="8" t="s">
        <v>947</v>
      </c>
      <c r="C968" t="s">
        <v>366</v>
      </c>
      <c r="D968">
        <v>3</v>
      </c>
      <c r="E968" s="1">
        <v>4300</v>
      </c>
    </row>
    <row r="969" spans="1:5" x14ac:dyDescent="0.4">
      <c r="A969">
        <v>1996</v>
      </c>
      <c r="B969" s="8" t="s">
        <v>948</v>
      </c>
      <c r="C969" t="s">
        <v>366</v>
      </c>
      <c r="D969">
        <v>1</v>
      </c>
      <c r="E969" s="1">
        <v>9600</v>
      </c>
    </row>
    <row r="970" spans="1:5" x14ac:dyDescent="0.4">
      <c r="A970">
        <v>1996</v>
      </c>
      <c r="B970" s="12" t="s">
        <v>910</v>
      </c>
      <c r="C970" t="s">
        <v>366</v>
      </c>
      <c r="D970">
        <v>1</v>
      </c>
      <c r="E970" s="1">
        <v>4500</v>
      </c>
    </row>
    <row r="971" spans="1:5" x14ac:dyDescent="0.4">
      <c r="A971">
        <v>2013</v>
      </c>
      <c r="B971" t="s">
        <v>842</v>
      </c>
      <c r="C971" t="s">
        <v>366</v>
      </c>
      <c r="D971">
        <v>1</v>
      </c>
      <c r="E971" s="1">
        <v>3600</v>
      </c>
    </row>
    <row r="972" spans="1:5" x14ac:dyDescent="0.4">
      <c r="A972">
        <v>2015</v>
      </c>
      <c r="B972" s="7" t="s">
        <v>718</v>
      </c>
      <c r="C972" t="s">
        <v>366</v>
      </c>
      <c r="D972">
        <v>1</v>
      </c>
      <c r="E972" s="1">
        <v>2900</v>
      </c>
    </row>
    <row r="973" spans="1:5" x14ac:dyDescent="0.4">
      <c r="A973" t="s">
        <v>571</v>
      </c>
      <c r="B973" s="12" t="s">
        <v>598</v>
      </c>
      <c r="C973" t="s">
        <v>366</v>
      </c>
      <c r="D973">
        <v>13</v>
      </c>
      <c r="E973" s="1">
        <v>2050</v>
      </c>
    </row>
    <row r="974" spans="1:5" x14ac:dyDescent="0.4">
      <c r="A974" t="s">
        <v>581</v>
      </c>
      <c r="B974" s="12" t="s">
        <v>582</v>
      </c>
      <c r="C974" t="s">
        <v>366</v>
      </c>
      <c r="D974">
        <v>12</v>
      </c>
      <c r="E974" s="1">
        <v>2200</v>
      </c>
    </row>
    <row r="975" spans="1:5" x14ac:dyDescent="0.4">
      <c r="A975" t="s">
        <v>571</v>
      </c>
      <c r="B975" s="12" t="s">
        <v>909</v>
      </c>
      <c r="C975" t="s">
        <v>366</v>
      </c>
      <c r="D975">
        <v>2</v>
      </c>
      <c r="E975" s="1">
        <v>2500</v>
      </c>
    </row>
    <row r="976" spans="1:5" x14ac:dyDescent="0.4">
      <c r="A976" t="s">
        <v>571</v>
      </c>
      <c r="B976" s="12" t="s">
        <v>1004</v>
      </c>
      <c r="C976" t="s">
        <v>366</v>
      </c>
      <c r="D976">
        <v>5</v>
      </c>
      <c r="E976" s="1">
        <v>2750</v>
      </c>
    </row>
    <row r="977" spans="1:5" x14ac:dyDescent="0.4">
      <c r="A977" t="s">
        <v>571</v>
      </c>
      <c r="B977" s="12" t="s">
        <v>652</v>
      </c>
      <c r="C977" t="s">
        <v>366</v>
      </c>
      <c r="D977">
        <v>2</v>
      </c>
      <c r="E977" s="1">
        <v>3200</v>
      </c>
    </row>
    <row r="978" spans="1:5" x14ac:dyDescent="0.4">
      <c r="A978">
        <v>1981</v>
      </c>
      <c r="B978" t="s">
        <v>875</v>
      </c>
      <c r="C978" t="s">
        <v>366</v>
      </c>
      <c r="D978">
        <v>1</v>
      </c>
      <c r="E978" s="1">
        <v>2500</v>
      </c>
    </row>
    <row r="979" spans="1:5" x14ac:dyDescent="0.4">
      <c r="A979">
        <v>1978</v>
      </c>
      <c r="B979" t="s">
        <v>876</v>
      </c>
      <c r="C979" t="s">
        <v>366</v>
      </c>
      <c r="D979">
        <v>2</v>
      </c>
      <c r="E979" s="1">
        <v>3000</v>
      </c>
    </row>
    <row r="980" spans="1:5" x14ac:dyDescent="0.4">
      <c r="A980">
        <v>2019</v>
      </c>
      <c r="B980" t="s">
        <v>561</v>
      </c>
      <c r="C980" t="s">
        <v>366</v>
      </c>
      <c r="D980">
        <v>12</v>
      </c>
      <c r="E980" s="1">
        <v>2450</v>
      </c>
    </row>
    <row r="981" spans="1:5" x14ac:dyDescent="0.4">
      <c r="A981">
        <v>2014</v>
      </c>
      <c r="B981" t="s">
        <v>874</v>
      </c>
      <c r="C981" t="s">
        <v>366</v>
      </c>
      <c r="D981">
        <v>8</v>
      </c>
      <c r="E981" s="1">
        <v>2000</v>
      </c>
    </row>
    <row r="982" spans="1:5" x14ac:dyDescent="0.4">
      <c r="A982">
        <v>2014</v>
      </c>
      <c r="B982" t="s">
        <v>727</v>
      </c>
      <c r="C982" t="s">
        <v>366</v>
      </c>
      <c r="D982">
        <v>1</v>
      </c>
      <c r="E982" s="1">
        <v>3300</v>
      </c>
    </row>
    <row r="983" spans="1:5" x14ac:dyDescent="0.4">
      <c r="A983">
        <v>1998</v>
      </c>
      <c r="B983" t="s">
        <v>949</v>
      </c>
      <c r="C983" t="s">
        <v>366</v>
      </c>
      <c r="D983">
        <v>1</v>
      </c>
      <c r="E983" s="1">
        <v>3400</v>
      </c>
    </row>
    <row r="984" spans="1:5" x14ac:dyDescent="0.4">
      <c r="A984">
        <v>2013</v>
      </c>
      <c r="B984" t="s">
        <v>528</v>
      </c>
      <c r="C984" t="s">
        <v>366</v>
      </c>
      <c r="D984">
        <v>3</v>
      </c>
      <c r="E984" s="1">
        <v>2400</v>
      </c>
    </row>
    <row r="985" spans="1:5" x14ac:dyDescent="0.4">
      <c r="A985" t="s">
        <v>571</v>
      </c>
      <c r="B985" t="s">
        <v>570</v>
      </c>
      <c r="C985" t="s">
        <v>366</v>
      </c>
      <c r="D985">
        <v>1</v>
      </c>
      <c r="E985" s="1">
        <v>2400</v>
      </c>
    </row>
    <row r="986" spans="1:5" x14ac:dyDescent="0.4">
      <c r="A986">
        <v>2009</v>
      </c>
      <c r="B986" t="s">
        <v>946</v>
      </c>
      <c r="C986" t="s">
        <v>366</v>
      </c>
      <c r="D986">
        <v>2</v>
      </c>
      <c r="E986" s="1">
        <v>2000</v>
      </c>
    </row>
    <row r="987" spans="1:5" x14ac:dyDescent="0.4">
      <c r="A987">
        <v>1990</v>
      </c>
      <c r="B987" t="s">
        <v>908</v>
      </c>
      <c r="C987" t="s">
        <v>366</v>
      </c>
      <c r="D987">
        <v>12</v>
      </c>
      <c r="E987" s="1">
        <v>1700</v>
      </c>
    </row>
    <row r="988" spans="1:5" x14ac:dyDescent="0.4">
      <c r="A988" t="s">
        <v>1005</v>
      </c>
      <c r="B988" t="s">
        <v>1006</v>
      </c>
      <c r="C988" t="s">
        <v>366</v>
      </c>
      <c r="D988">
        <v>16</v>
      </c>
      <c r="E988" s="1">
        <v>1450</v>
      </c>
    </row>
    <row r="989" spans="1:5" x14ac:dyDescent="0.4">
      <c r="A989">
        <v>2015</v>
      </c>
      <c r="B989" t="s">
        <v>85</v>
      </c>
      <c r="C989" t="s">
        <v>366</v>
      </c>
      <c r="D989">
        <v>2</v>
      </c>
      <c r="E989" s="1">
        <v>1500</v>
      </c>
    </row>
    <row r="990" spans="1:5" x14ac:dyDescent="0.4">
      <c r="A990">
        <v>2014</v>
      </c>
      <c r="B990" t="s">
        <v>84</v>
      </c>
      <c r="C990" t="s">
        <v>366</v>
      </c>
      <c r="D990">
        <v>3</v>
      </c>
      <c r="E990" s="1">
        <v>1450</v>
      </c>
    </row>
    <row r="991" spans="1:5" x14ac:dyDescent="0.4">
      <c r="A991">
        <v>2013</v>
      </c>
      <c r="B991" t="s">
        <v>510</v>
      </c>
      <c r="C991" t="s">
        <v>366</v>
      </c>
      <c r="D991">
        <v>1</v>
      </c>
      <c r="E991" s="1">
        <v>2600</v>
      </c>
    </row>
    <row r="992" spans="1:5" x14ac:dyDescent="0.4">
      <c r="A992">
        <v>2012</v>
      </c>
      <c r="B992" t="s">
        <v>58</v>
      </c>
      <c r="C992" t="s">
        <v>366</v>
      </c>
      <c r="D992">
        <v>3</v>
      </c>
      <c r="E992" s="1">
        <v>2200</v>
      </c>
    </row>
    <row r="993" spans="1:5" x14ac:dyDescent="0.4">
      <c r="A993">
        <v>2008</v>
      </c>
      <c r="B993" t="s">
        <v>1010</v>
      </c>
      <c r="C993" t="s">
        <v>366</v>
      </c>
      <c r="D993">
        <v>4</v>
      </c>
      <c r="E993" s="1">
        <v>2400</v>
      </c>
    </row>
    <row r="994" spans="1:5" x14ac:dyDescent="0.4">
      <c r="A994">
        <v>2012</v>
      </c>
      <c r="B994" s="3" t="s">
        <v>1011</v>
      </c>
      <c r="C994" t="s">
        <v>366</v>
      </c>
      <c r="D994">
        <v>6</v>
      </c>
      <c r="E994" s="1">
        <v>2100</v>
      </c>
    </row>
    <row r="995" spans="1:5" x14ac:dyDescent="0.4">
      <c r="A995" t="s">
        <v>370</v>
      </c>
    </row>
    <row r="996" spans="1:5" x14ac:dyDescent="0.4">
      <c r="B996" s="5" t="s">
        <v>24</v>
      </c>
      <c r="C996" s="5"/>
    </row>
    <row r="997" spans="1:5" x14ac:dyDescent="0.4">
      <c r="A997">
        <v>2007</v>
      </c>
      <c r="B997" s="7" t="s">
        <v>654</v>
      </c>
      <c r="C997" s="7" t="s">
        <v>366</v>
      </c>
      <c r="D997">
        <v>1</v>
      </c>
      <c r="E997" s="1">
        <v>4800</v>
      </c>
    </row>
    <row r="998" spans="1:5" x14ac:dyDescent="0.4">
      <c r="A998">
        <v>2014</v>
      </c>
      <c r="B998" t="s">
        <v>154</v>
      </c>
      <c r="C998" t="s">
        <v>366</v>
      </c>
      <c r="D998">
        <v>1</v>
      </c>
      <c r="E998" s="1">
        <v>2300</v>
      </c>
    </row>
    <row r="999" spans="1:5" x14ac:dyDescent="0.4">
      <c r="A999">
        <v>2014</v>
      </c>
      <c r="B999" t="s">
        <v>532</v>
      </c>
      <c r="C999" t="s">
        <v>366</v>
      </c>
      <c r="D999">
        <v>1</v>
      </c>
      <c r="E999" s="1">
        <v>2900</v>
      </c>
    </row>
    <row r="1000" spans="1:5" x14ac:dyDescent="0.4">
      <c r="A1000">
        <v>2014</v>
      </c>
      <c r="B1000" t="s">
        <v>533</v>
      </c>
      <c r="C1000" t="s">
        <v>366</v>
      </c>
      <c r="D1000">
        <v>4</v>
      </c>
      <c r="E1000" s="1">
        <v>2900</v>
      </c>
    </row>
    <row r="1001" spans="1:5" x14ac:dyDescent="0.4">
      <c r="A1001">
        <v>2014</v>
      </c>
      <c r="B1001" t="s">
        <v>534</v>
      </c>
      <c r="C1001" t="s">
        <v>366</v>
      </c>
      <c r="D1001">
        <v>2</v>
      </c>
      <c r="E1001" s="1">
        <v>2800</v>
      </c>
    </row>
    <row r="1002" spans="1:5" x14ac:dyDescent="0.4">
      <c r="A1002">
        <v>2017</v>
      </c>
      <c r="B1002" t="s">
        <v>71</v>
      </c>
      <c r="C1002" t="s">
        <v>366</v>
      </c>
      <c r="D1002">
        <v>1</v>
      </c>
      <c r="E1002" s="1">
        <v>9000</v>
      </c>
    </row>
    <row r="1003" spans="1:5" x14ac:dyDescent="0.4">
      <c r="A1003">
        <v>2017</v>
      </c>
      <c r="B1003" t="s">
        <v>70</v>
      </c>
      <c r="C1003" t="s">
        <v>366</v>
      </c>
      <c r="D1003">
        <v>1</v>
      </c>
      <c r="E1003" s="1">
        <v>3000</v>
      </c>
    </row>
    <row r="1004" spans="1:5" x14ac:dyDescent="0.4">
      <c r="A1004">
        <v>2009</v>
      </c>
      <c r="B1004" t="s">
        <v>25</v>
      </c>
      <c r="C1004" t="s">
        <v>366</v>
      </c>
      <c r="D1004">
        <v>3</v>
      </c>
      <c r="E1004" s="1">
        <v>2650</v>
      </c>
    </row>
    <row r="1005" spans="1:5" x14ac:dyDescent="0.4">
      <c r="A1005">
        <v>2008</v>
      </c>
      <c r="B1005" t="s">
        <v>68</v>
      </c>
      <c r="C1005" t="s">
        <v>366</v>
      </c>
      <c r="D1005">
        <v>7</v>
      </c>
      <c r="E1005" s="1">
        <v>2550</v>
      </c>
    </row>
    <row r="1006" spans="1:5" x14ac:dyDescent="0.4">
      <c r="A1006">
        <v>2007</v>
      </c>
      <c r="B1006" t="s">
        <v>69</v>
      </c>
      <c r="C1006" t="s">
        <v>366</v>
      </c>
      <c r="D1006">
        <v>3</v>
      </c>
      <c r="E1006" s="1">
        <v>2800</v>
      </c>
    </row>
    <row r="1007" spans="1:5" x14ac:dyDescent="0.4">
      <c r="A1007">
        <v>2006</v>
      </c>
      <c r="B1007" t="s">
        <v>67</v>
      </c>
      <c r="C1007" t="s">
        <v>366</v>
      </c>
      <c r="D1007">
        <v>15</v>
      </c>
      <c r="E1007" s="1">
        <v>2600</v>
      </c>
    </row>
    <row r="1008" spans="1:5" x14ac:dyDescent="0.4">
      <c r="A1008">
        <v>2008</v>
      </c>
      <c r="B1008" t="s">
        <v>170</v>
      </c>
      <c r="C1008" t="s">
        <v>366</v>
      </c>
      <c r="D1008">
        <v>1</v>
      </c>
      <c r="E1008" s="1">
        <v>3500</v>
      </c>
    </row>
    <row r="1009" spans="1:5" x14ac:dyDescent="0.4">
      <c r="A1009">
        <v>2006</v>
      </c>
      <c r="B1009" t="s">
        <v>72</v>
      </c>
      <c r="C1009" t="s">
        <v>366</v>
      </c>
      <c r="D1009">
        <v>3</v>
      </c>
      <c r="E1009" s="1">
        <v>2200</v>
      </c>
    </row>
    <row r="1010" spans="1:5" x14ac:dyDescent="0.4">
      <c r="A1010">
        <v>2019</v>
      </c>
      <c r="B1010" t="s">
        <v>73</v>
      </c>
      <c r="C1010" t="s">
        <v>366</v>
      </c>
      <c r="D1010">
        <v>6</v>
      </c>
      <c r="E1010" s="1">
        <v>2900</v>
      </c>
    </row>
    <row r="1011" spans="1:5" x14ac:dyDescent="0.4">
      <c r="A1011">
        <v>2009</v>
      </c>
      <c r="B1011" t="s">
        <v>76</v>
      </c>
      <c r="C1011" t="s">
        <v>366</v>
      </c>
      <c r="D1011">
        <v>7</v>
      </c>
      <c r="E1011" s="1">
        <v>1400</v>
      </c>
    </row>
    <row r="1012" spans="1:5" x14ac:dyDescent="0.4">
      <c r="A1012">
        <v>2008</v>
      </c>
      <c r="B1012" t="s">
        <v>75</v>
      </c>
      <c r="C1012" t="s">
        <v>366</v>
      </c>
      <c r="D1012">
        <v>1</v>
      </c>
      <c r="E1012" s="1">
        <v>1400</v>
      </c>
    </row>
    <row r="1013" spans="1:5" x14ac:dyDescent="0.4">
      <c r="A1013">
        <v>2007</v>
      </c>
      <c r="B1013" t="s">
        <v>74</v>
      </c>
      <c r="C1013" t="s">
        <v>366</v>
      </c>
      <c r="D1013">
        <v>15</v>
      </c>
      <c r="E1013" s="1">
        <v>1600</v>
      </c>
    </row>
    <row r="1014" spans="1:5" x14ac:dyDescent="0.4">
      <c r="A1014">
        <v>2006</v>
      </c>
      <c r="B1014" t="s">
        <v>26</v>
      </c>
      <c r="C1014" t="s">
        <v>366</v>
      </c>
      <c r="D1014">
        <v>3</v>
      </c>
      <c r="E1014" s="1">
        <v>3600</v>
      </c>
    </row>
    <row r="1015" spans="1:5" x14ac:dyDescent="0.4">
      <c r="A1015" t="s">
        <v>370</v>
      </c>
    </row>
    <row r="1016" spans="1:5" x14ac:dyDescent="0.4">
      <c r="B1016" s="5" t="s">
        <v>322</v>
      </c>
      <c r="C1016" s="5"/>
    </row>
    <row r="1017" spans="1:5" x14ac:dyDescent="0.4">
      <c r="A1017">
        <v>2007</v>
      </c>
      <c r="B1017" s="7" t="s">
        <v>328</v>
      </c>
      <c r="C1017" t="s">
        <v>366</v>
      </c>
      <c r="D1017">
        <v>9</v>
      </c>
      <c r="E1017" s="1">
        <v>7500</v>
      </c>
    </row>
    <row r="1018" spans="1:5" x14ac:dyDescent="0.4">
      <c r="A1018">
        <v>1973</v>
      </c>
      <c r="B1018" s="7" t="s">
        <v>723</v>
      </c>
      <c r="C1018" t="s">
        <v>366</v>
      </c>
      <c r="D1018">
        <v>1</v>
      </c>
      <c r="E1018" s="1">
        <v>2100</v>
      </c>
    </row>
    <row r="1019" spans="1:5" x14ac:dyDescent="0.4">
      <c r="A1019">
        <v>1934</v>
      </c>
      <c r="B1019" s="7" t="s">
        <v>724</v>
      </c>
      <c r="C1019" t="s">
        <v>366</v>
      </c>
      <c r="D1019">
        <v>1</v>
      </c>
      <c r="E1019" s="1">
        <v>6500</v>
      </c>
    </row>
    <row r="1020" spans="1:5" x14ac:dyDescent="0.4">
      <c r="A1020">
        <v>1942</v>
      </c>
      <c r="B1020" s="7" t="s">
        <v>725</v>
      </c>
      <c r="C1020" t="s">
        <v>366</v>
      </c>
      <c r="D1020">
        <v>1</v>
      </c>
      <c r="E1020" s="1">
        <v>6800</v>
      </c>
    </row>
    <row r="1021" spans="1:5" x14ac:dyDescent="0.4">
      <c r="A1021">
        <v>1968</v>
      </c>
      <c r="B1021" s="7" t="s">
        <v>726</v>
      </c>
      <c r="C1021" t="s">
        <v>366</v>
      </c>
      <c r="D1021">
        <v>1</v>
      </c>
      <c r="E1021" s="1">
        <v>4600</v>
      </c>
    </row>
    <row r="1022" spans="1:5" x14ac:dyDescent="0.4">
      <c r="A1022">
        <v>1995</v>
      </c>
      <c r="B1022" s="7" t="s">
        <v>730</v>
      </c>
      <c r="C1022" t="s">
        <v>605</v>
      </c>
      <c r="D1022">
        <v>1</v>
      </c>
      <c r="E1022" s="1">
        <v>4000</v>
      </c>
    </row>
    <row r="1023" spans="1:5" x14ac:dyDescent="0.4">
      <c r="A1023">
        <v>2017</v>
      </c>
      <c r="B1023" s="7" t="s">
        <v>653</v>
      </c>
      <c r="C1023" t="s">
        <v>366</v>
      </c>
      <c r="D1023">
        <v>5</v>
      </c>
      <c r="E1023" s="1">
        <v>5900</v>
      </c>
    </row>
    <row r="1024" spans="1:5" x14ac:dyDescent="0.4">
      <c r="A1024">
        <v>2020</v>
      </c>
      <c r="B1024" t="s">
        <v>325</v>
      </c>
      <c r="C1024" t="s">
        <v>366</v>
      </c>
      <c r="D1024">
        <v>1</v>
      </c>
      <c r="E1024" s="1">
        <v>2800</v>
      </c>
    </row>
    <row r="1025" spans="1:5" x14ac:dyDescent="0.4">
      <c r="A1025">
        <v>2020</v>
      </c>
      <c r="B1025" t="s">
        <v>324</v>
      </c>
      <c r="C1025" t="s">
        <v>366</v>
      </c>
      <c r="D1025">
        <v>1</v>
      </c>
      <c r="E1025" s="1">
        <v>2800</v>
      </c>
    </row>
    <row r="1026" spans="1:5" x14ac:dyDescent="0.4">
      <c r="A1026">
        <v>2020</v>
      </c>
      <c r="B1026" t="s">
        <v>323</v>
      </c>
      <c r="C1026" t="s">
        <v>366</v>
      </c>
      <c r="D1026">
        <v>2</v>
      </c>
      <c r="E1026" s="1">
        <v>2500</v>
      </c>
    </row>
    <row r="1027" spans="1:5" x14ac:dyDescent="0.4">
      <c r="A1027" t="s">
        <v>370</v>
      </c>
    </row>
    <row r="1028" spans="1:5" x14ac:dyDescent="0.4">
      <c r="B1028" s="5" t="s">
        <v>27</v>
      </c>
      <c r="C1028" s="5"/>
    </row>
    <row r="1029" spans="1:5" x14ac:dyDescent="0.4">
      <c r="A1029">
        <v>1998</v>
      </c>
      <c r="B1029" t="s">
        <v>28</v>
      </c>
      <c r="C1029" t="s">
        <v>366</v>
      </c>
      <c r="D1029">
        <v>2</v>
      </c>
      <c r="E1029" s="1">
        <v>3000</v>
      </c>
    </row>
    <row r="1030" spans="1:5" x14ac:dyDescent="0.4">
      <c r="A1030">
        <v>1997</v>
      </c>
      <c r="B1030" t="s">
        <v>29</v>
      </c>
      <c r="C1030" t="s">
        <v>366</v>
      </c>
      <c r="D1030">
        <v>2</v>
      </c>
      <c r="E1030" s="1">
        <v>3300</v>
      </c>
    </row>
    <row r="1031" spans="1:5" x14ac:dyDescent="0.4">
      <c r="A1031" t="s">
        <v>370</v>
      </c>
    </row>
    <row r="1032" spans="1:5" x14ac:dyDescent="0.4">
      <c r="B1032" s="5" t="s">
        <v>52</v>
      </c>
      <c r="C1032" s="5"/>
    </row>
    <row r="1033" spans="1:5" x14ac:dyDescent="0.4">
      <c r="A1033">
        <v>2014</v>
      </c>
      <c r="B1033" t="s">
        <v>428</v>
      </c>
      <c r="C1033" t="s">
        <v>366</v>
      </c>
      <c r="D1033">
        <v>6</v>
      </c>
      <c r="E1033" s="1">
        <f>1800</f>
        <v>1800</v>
      </c>
    </row>
    <row r="1035" spans="1:5" x14ac:dyDescent="0.4">
      <c r="B1035" s="5" t="s">
        <v>632</v>
      </c>
    </row>
    <row r="1036" spans="1:5" x14ac:dyDescent="0.4">
      <c r="A1036">
        <v>1995</v>
      </c>
      <c r="B1036" t="s">
        <v>633</v>
      </c>
      <c r="C1036" t="s">
        <v>635</v>
      </c>
      <c r="D1036">
        <v>5</v>
      </c>
      <c r="E1036" s="1">
        <v>2200</v>
      </c>
    </row>
    <row r="1037" spans="1:5" x14ac:dyDescent="0.4">
      <c r="A1037">
        <v>1994</v>
      </c>
      <c r="B1037" t="s">
        <v>634</v>
      </c>
      <c r="C1037" t="s">
        <v>635</v>
      </c>
      <c r="D1037">
        <v>1</v>
      </c>
      <c r="E1037" s="1">
        <v>2000</v>
      </c>
    </row>
    <row r="1039" spans="1:5" x14ac:dyDescent="0.4">
      <c r="B1039" s="5" t="s">
        <v>888</v>
      </c>
    </row>
    <row r="1040" spans="1:5" x14ac:dyDescent="0.4">
      <c r="A1040">
        <v>1937</v>
      </c>
      <c r="B1040" t="s">
        <v>889</v>
      </c>
      <c r="C1040" t="s">
        <v>366</v>
      </c>
      <c r="D1040">
        <v>1</v>
      </c>
      <c r="E1040" s="1">
        <v>4200</v>
      </c>
    </row>
    <row r="1041" spans="1:5" x14ac:dyDescent="0.4">
      <c r="A1041">
        <v>1964</v>
      </c>
      <c r="B1041" t="s">
        <v>890</v>
      </c>
      <c r="C1041" t="s">
        <v>366</v>
      </c>
      <c r="D1041">
        <v>1</v>
      </c>
      <c r="E1041" s="1">
        <v>3100</v>
      </c>
    </row>
    <row r="1042" spans="1:5" x14ac:dyDescent="0.4">
      <c r="A1042">
        <v>1970</v>
      </c>
      <c r="B1042" t="s">
        <v>891</v>
      </c>
      <c r="C1042" t="s">
        <v>366</v>
      </c>
      <c r="D1042">
        <v>1</v>
      </c>
      <c r="E1042" s="1">
        <v>2800</v>
      </c>
    </row>
    <row r="1043" spans="1:5" x14ac:dyDescent="0.4">
      <c r="A1043">
        <v>1976</v>
      </c>
      <c r="B1043" t="s">
        <v>892</v>
      </c>
      <c r="C1043" t="s">
        <v>366</v>
      </c>
      <c r="D1043">
        <v>1</v>
      </c>
      <c r="E1043" s="1">
        <v>2500</v>
      </c>
    </row>
  </sheetData>
  <autoFilter ref="A1:E1037" xr:uid="{C05FB5BB-FF7E-430C-80E8-F28D89AEFF46}"/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20260715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WIN</cp:lastModifiedBy>
  <dcterms:created xsi:type="dcterms:W3CDTF">2022-11-29T09:27:26Z</dcterms:created>
  <dcterms:modified xsi:type="dcterms:W3CDTF">2026-08-04T09:49:05Z</dcterms:modified>
</cp:coreProperties>
</file>